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<sst xmlns="http://schemas.openxmlformats.org/spreadsheetml/2006/main" count="92" uniqueCount="89">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</sst>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230">
      <selection activeCell="I230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43651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ROUND(99.8487822090581,2)</f>
        <v>99.85</v>
      </c>
      <c r="D6" s="28">
        <f>F6</f>
        <v>99.85</v>
      </c>
      <c r="E6" s="28">
        <f>F6</f>
        <v>99.85</v>
      </c>
      <c r="F6" s="28">
        <f>ROUND(99.8487822090581,2)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ROUND(98.8092279012393,2)</f>
        <v>98.81</v>
      </c>
      <c r="D8" s="28">
        <f>F8</f>
        <v>101.84</v>
      </c>
      <c r="E8" s="28">
        <f>F8</f>
        <v>101.84</v>
      </c>
      <c r="F8" s="28">
        <f>ROUND(101.843376817675,2)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ROUND(98.8092279012393,2)</f>
        <v>98.81</v>
      </c>
      <c r="D9" s="28">
        <f>F9</f>
        <v>102.7</v>
      </c>
      <c r="E9" s="28">
        <f>F9</f>
        <v>102.7</v>
      </c>
      <c r="F9" s="28">
        <f>ROUND(102.698635601715,2)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ROUND(98.8092279012393,2)</f>
        <v>98.81</v>
      </c>
      <c r="D10" s="28">
        <f>F10</f>
        <v>98.57</v>
      </c>
      <c r="E10" s="28">
        <f>F10</f>
        <v>98.57</v>
      </c>
      <c r="F10" s="28">
        <f>ROUND(98.5659561992231,2)</f>
        <v>98.57</v>
      </c>
      <c r="G10" s="28"/>
      <c r="H10" s="40"/>
    </row>
    <row r="11" spans="1:8" ht="12.75" customHeight="1">
      <c r="A11" s="26">
        <v>44004</v>
      </c>
      <c r="B11" s="27"/>
      <c r="C11" s="28">
        <f>ROUND(98.8092279012393,2)</f>
        <v>98.81</v>
      </c>
      <c r="D11" s="28">
        <f>F11</f>
        <v>101.99</v>
      </c>
      <c r="E11" s="28">
        <f>F11</f>
        <v>101.99</v>
      </c>
      <c r="F11" s="28">
        <f>ROUND(101.986710940372,2)</f>
        <v>101.99</v>
      </c>
      <c r="G11" s="28"/>
      <c r="H11" s="40"/>
    </row>
    <row r="12" spans="1:8" ht="12.75" customHeight="1">
      <c r="A12" s="26">
        <v>44095</v>
      </c>
      <c r="B12" s="27"/>
      <c r="C12" s="28">
        <f>ROUND(98.8092279012393,2)</f>
        <v>98.81</v>
      </c>
      <c r="D12" s="28">
        <f>F12</f>
        <v>98.81</v>
      </c>
      <c r="E12" s="28">
        <f>F12</f>
        <v>98.81</v>
      </c>
      <c r="F12" s="28">
        <f>ROUND(98.8092279012393,2)</f>
        <v>98.81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ROUND(95.5341508173134,2)</f>
        <v>95.53</v>
      </c>
      <c r="D14" s="28">
        <f>F14</f>
        <v>95.44</v>
      </c>
      <c r="E14" s="28">
        <f>F14</f>
        <v>95.44</v>
      </c>
      <c r="F14" s="28">
        <f>ROUND(95.4350235509215,2)</f>
        <v>95.44</v>
      </c>
      <c r="G14" s="28"/>
      <c r="H14" s="40"/>
    </row>
    <row r="15" spans="1:8" ht="12.75" customHeight="1">
      <c r="A15" s="26">
        <v>44271</v>
      </c>
      <c r="B15" s="27"/>
      <c r="C15" s="28">
        <f>ROUND(95.5341508173134,2)</f>
        <v>95.53</v>
      </c>
      <c r="D15" s="28">
        <f>F15</f>
        <v>94.43</v>
      </c>
      <c r="E15" s="28">
        <f>F15</f>
        <v>94.43</v>
      </c>
      <c r="F15" s="28">
        <f>ROUND(94.4345063719303,2)</f>
        <v>94.43</v>
      </c>
      <c r="G15" s="28"/>
      <c r="H15" s="40"/>
    </row>
    <row r="16" spans="1:8" ht="12.75" customHeight="1">
      <c r="A16" s="26">
        <v>44362</v>
      </c>
      <c r="B16" s="27"/>
      <c r="C16" s="28">
        <f>ROUND(95.5341508173134,2)</f>
        <v>95.53</v>
      </c>
      <c r="D16" s="28">
        <f>F16</f>
        <v>93.39</v>
      </c>
      <c r="E16" s="28">
        <f>F16</f>
        <v>93.39</v>
      </c>
      <c r="F16" s="28">
        <f>ROUND(93.3905942441895,2)</f>
        <v>93.39</v>
      </c>
      <c r="G16" s="28"/>
      <c r="H16" s="40"/>
    </row>
    <row r="17" spans="1:8" ht="12.75" customHeight="1">
      <c r="A17" s="26">
        <v>44460</v>
      </c>
      <c r="B17" s="27"/>
      <c r="C17" s="28">
        <f>ROUND(95.5341508173134,2)</f>
        <v>95.53</v>
      </c>
      <c r="D17" s="28">
        <f>F17</f>
        <v>93.32</v>
      </c>
      <c r="E17" s="28">
        <f>F17</f>
        <v>93.32</v>
      </c>
      <c r="F17" s="28">
        <f>ROUND(93.3182375011674,2)</f>
        <v>93.32</v>
      </c>
      <c r="G17" s="28"/>
      <c r="H17" s="40"/>
    </row>
    <row r="18" spans="1:8" ht="12.75" customHeight="1">
      <c r="A18" s="26">
        <v>44551</v>
      </c>
      <c r="B18" s="27"/>
      <c r="C18" s="28">
        <f>ROUND(95.5341508173134,2)</f>
        <v>95.53</v>
      </c>
      <c r="D18" s="28">
        <f>F18</f>
        <v>95.32</v>
      </c>
      <c r="E18" s="28">
        <f>F18</f>
        <v>95.32</v>
      </c>
      <c r="F18" s="28">
        <f>ROUND(95.3163745963707,2)</f>
        <v>95.32</v>
      </c>
      <c r="G18" s="28"/>
      <c r="H18" s="40"/>
    </row>
    <row r="19" spans="1:8" ht="12.75" customHeight="1">
      <c r="A19" s="26">
        <v>44635</v>
      </c>
      <c r="B19" s="27"/>
      <c r="C19" s="28">
        <f>ROUND(95.5341508173134,2)</f>
        <v>95.53</v>
      </c>
      <c r="D19" s="28">
        <f>F19</f>
        <v>95.27</v>
      </c>
      <c r="E19" s="28">
        <f>F19</f>
        <v>95.27</v>
      </c>
      <c r="F19" s="28">
        <f>ROUND(95.2720704469762,2)</f>
        <v>95.27</v>
      </c>
      <c r="G19" s="28"/>
      <c r="H19" s="40"/>
    </row>
    <row r="20" spans="1:8" ht="12.75" customHeight="1">
      <c r="A20" s="26">
        <v>44733</v>
      </c>
      <c r="B20" s="27"/>
      <c r="C20" s="28">
        <f>ROUND(95.5341508173134,2)</f>
        <v>95.53</v>
      </c>
      <c r="D20" s="28">
        <f>F20</f>
        <v>96.26</v>
      </c>
      <c r="E20" s="28">
        <f>F20</f>
        <v>96.26</v>
      </c>
      <c r="F20" s="28">
        <f>ROUND(96.2615459720755,2)</f>
        <v>96.26</v>
      </c>
      <c r="G20" s="28"/>
      <c r="H20" s="40"/>
    </row>
    <row r="21" spans="1:8" ht="12.75" customHeight="1">
      <c r="A21" s="26">
        <v>44824</v>
      </c>
      <c r="B21" s="27"/>
      <c r="C21" s="28">
        <f>ROUND(95.5341508173134,2)</f>
        <v>95.53</v>
      </c>
      <c r="D21" s="28">
        <f>F21</f>
        <v>100.03</v>
      </c>
      <c r="E21" s="28">
        <f>F21</f>
        <v>100.03</v>
      </c>
      <c r="F21" s="28">
        <f>ROUND(100.029604900169,2)</f>
        <v>100.03</v>
      </c>
      <c r="G21" s="28"/>
      <c r="H21" s="40"/>
    </row>
    <row r="22" spans="1:8" ht="12.75" customHeight="1">
      <c r="A22" s="26">
        <v>44915</v>
      </c>
      <c r="B22" s="27"/>
      <c r="C22" s="28">
        <f>ROUND(95.5341508173134,2)</f>
        <v>95.53</v>
      </c>
      <c r="D22" s="28">
        <f>F22</f>
        <v>101.13</v>
      </c>
      <c r="E22" s="28">
        <f>F22</f>
        <v>101.13</v>
      </c>
      <c r="F22" s="28">
        <f>ROUND(101.125916428887,2)</f>
        <v>101.13</v>
      </c>
      <c r="G22" s="28"/>
      <c r="H22" s="40"/>
    </row>
    <row r="23" spans="1:8" ht="12.75" customHeight="1">
      <c r="A23" s="26">
        <v>45007</v>
      </c>
      <c r="B23" s="27"/>
      <c r="C23" s="28">
        <f>ROUND(95.5341508173134,2)</f>
        <v>95.53</v>
      </c>
      <c r="D23" s="28">
        <f>F23</f>
        <v>94.27</v>
      </c>
      <c r="E23" s="28">
        <f>F23</f>
        <v>94.27</v>
      </c>
      <c r="F23" s="28">
        <f>ROUND(94.2724201952533,2)</f>
        <v>94.27</v>
      </c>
      <c r="G23" s="28"/>
      <c r="H23" s="40"/>
    </row>
    <row r="24" spans="1:8" ht="12.75" customHeight="1">
      <c r="A24" s="26">
        <v>45097</v>
      </c>
      <c r="B24" s="27"/>
      <c r="C24" s="28">
        <f>ROUND(95.5341508173134,2)</f>
        <v>95.53</v>
      </c>
      <c r="D24" s="28">
        <f>F24</f>
        <v>100.22</v>
      </c>
      <c r="E24" s="28">
        <f>F24</f>
        <v>100.22</v>
      </c>
      <c r="F24" s="28">
        <f>ROUND(100.224351636689,2)</f>
        <v>100.22</v>
      </c>
      <c r="G24" s="28"/>
      <c r="H24" s="40"/>
    </row>
    <row r="25" spans="1:8" ht="12.75" customHeight="1">
      <c r="A25" s="26">
        <v>45188</v>
      </c>
      <c r="B25" s="27"/>
      <c r="C25" s="28">
        <f>ROUND(95.5341508173134,2)</f>
        <v>95.53</v>
      </c>
      <c r="D25" s="28">
        <f>F25</f>
        <v>95.53</v>
      </c>
      <c r="E25" s="28">
        <f>F25</f>
        <v>95.53</v>
      </c>
      <c r="F25" s="28">
        <f>ROUND(95.5341508173134,2)</f>
        <v>95.53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ROUND(93.1740085035564,2)</f>
        <v>93.17</v>
      </c>
      <c r="D27" s="28">
        <f>F27</f>
        <v>91.17</v>
      </c>
      <c r="E27" s="28">
        <f>F27</f>
        <v>91.17</v>
      </c>
      <c r="F27" s="28">
        <f>ROUND(91.1737266465102,2)</f>
        <v>91.17</v>
      </c>
      <c r="G27" s="28"/>
      <c r="H27" s="40"/>
    </row>
    <row r="28" spans="1:8" ht="12.75" customHeight="1">
      <c r="A28" s="26">
        <v>46097</v>
      </c>
      <c r="B28" s="27"/>
      <c r="C28" s="28">
        <f>ROUND(93.1740085035564,2)</f>
        <v>93.17</v>
      </c>
      <c r="D28" s="28">
        <f>F28</f>
        <v>88.03</v>
      </c>
      <c r="E28" s="28">
        <f>F28</f>
        <v>88.03</v>
      </c>
      <c r="F28" s="28">
        <f>ROUND(88.0335023837312,2)</f>
        <v>88.03</v>
      </c>
      <c r="G28" s="28"/>
      <c r="H28" s="40"/>
    </row>
    <row r="29" spans="1:8" ht="12.75" customHeight="1">
      <c r="A29" s="26">
        <v>46188</v>
      </c>
      <c r="B29" s="27"/>
      <c r="C29" s="28">
        <f>ROUND(93.1740085035564,2)</f>
        <v>93.17</v>
      </c>
      <c r="D29" s="28">
        <f>F29</f>
        <v>86.67</v>
      </c>
      <c r="E29" s="28">
        <f>F29</f>
        <v>86.67</v>
      </c>
      <c r="F29" s="28">
        <f>ROUND(86.6723222987341,2)</f>
        <v>86.67</v>
      </c>
      <c r="G29" s="28"/>
      <c r="H29" s="40"/>
    </row>
    <row r="30" spans="1:8" ht="12.75" customHeight="1">
      <c r="A30" s="26">
        <v>46286</v>
      </c>
      <c r="B30" s="27"/>
      <c r="C30" s="28">
        <f>ROUND(93.1740085035564,2)</f>
        <v>93.17</v>
      </c>
      <c r="D30" s="28">
        <f>F30</f>
        <v>88.81</v>
      </c>
      <c r="E30" s="28">
        <f>F30</f>
        <v>88.81</v>
      </c>
      <c r="F30" s="28">
        <f>ROUND(88.8110741719857,2)</f>
        <v>88.81</v>
      </c>
      <c r="G30" s="28"/>
      <c r="H30" s="40"/>
    </row>
    <row r="31" spans="1:8" ht="12.75" customHeight="1">
      <c r="A31" s="26">
        <v>46377</v>
      </c>
      <c r="B31" s="27"/>
      <c r="C31" s="28">
        <f>ROUND(93.1740085035564,2)</f>
        <v>93.17</v>
      </c>
      <c r="D31" s="28">
        <f>F31</f>
        <v>92.65</v>
      </c>
      <c r="E31" s="28">
        <f>F31</f>
        <v>92.65</v>
      </c>
      <c r="F31" s="28">
        <f>ROUND(92.6461449529739,2)</f>
        <v>92.65</v>
      </c>
      <c r="G31" s="28"/>
      <c r="H31" s="40"/>
    </row>
    <row r="32" spans="1:8" ht="12.75" customHeight="1">
      <c r="A32" s="26">
        <v>46461</v>
      </c>
      <c r="B32" s="27"/>
      <c r="C32" s="28">
        <f>ROUND(93.1740085035564,2)</f>
        <v>93.17</v>
      </c>
      <c r="D32" s="28">
        <f>F32</f>
        <v>91.15</v>
      </c>
      <c r="E32" s="28">
        <f>F32</f>
        <v>91.15</v>
      </c>
      <c r="F32" s="28">
        <f>ROUND(91.1528902156692,2)</f>
        <v>91.15</v>
      </c>
      <c r="G32" s="28"/>
      <c r="H32" s="40"/>
    </row>
    <row r="33" spans="1:8" ht="12.75" customHeight="1">
      <c r="A33" s="26">
        <v>46559</v>
      </c>
      <c r="B33" s="27"/>
      <c r="C33" s="28">
        <f>ROUND(93.1740085035564,2)</f>
        <v>93.17</v>
      </c>
      <c r="D33" s="28">
        <f>F33</f>
        <v>93.24</v>
      </c>
      <c r="E33" s="28">
        <f>F33</f>
        <v>93.24</v>
      </c>
      <c r="F33" s="28">
        <f>ROUND(93.2370515231381,2)</f>
        <v>93.24</v>
      </c>
      <c r="G33" s="28"/>
      <c r="H33" s="40"/>
    </row>
    <row r="34" spans="1:8" ht="12.75" customHeight="1">
      <c r="A34" s="26">
        <v>46650</v>
      </c>
      <c r="B34" s="27"/>
      <c r="C34" s="28">
        <f>ROUND(93.1740085035564,2)</f>
        <v>93.17</v>
      </c>
      <c r="D34" s="28">
        <f>F34</f>
        <v>98.76</v>
      </c>
      <c r="E34" s="28">
        <f>F34</f>
        <v>98.76</v>
      </c>
      <c r="F34" s="28">
        <f>ROUND(98.7614041564791,2)</f>
        <v>98.76</v>
      </c>
      <c r="G34" s="28"/>
      <c r="H34" s="40"/>
    </row>
    <row r="35" spans="1:8" ht="12.75" customHeight="1">
      <c r="A35" s="26">
        <v>46741</v>
      </c>
      <c r="B35" s="27"/>
      <c r="C35" s="28">
        <f>ROUND(93.1740085035564,2)</f>
        <v>93.17</v>
      </c>
      <c r="D35" s="28">
        <f>F35</f>
        <v>99.1</v>
      </c>
      <c r="E35" s="28">
        <f>F35</f>
        <v>99.1</v>
      </c>
      <c r="F35" s="28">
        <f>ROUND(99.1020127287574,2)</f>
        <v>99.1</v>
      </c>
      <c r="G35" s="28"/>
      <c r="H35" s="40"/>
    </row>
    <row r="36" spans="1:8" ht="12.75" customHeight="1">
      <c r="A36" s="26">
        <v>46834</v>
      </c>
      <c r="B36" s="27"/>
      <c r="C36" s="28">
        <f>ROUND(93.1740085035564,2)</f>
        <v>93.17</v>
      </c>
      <c r="D36" s="28">
        <f>F36</f>
        <v>92.45</v>
      </c>
      <c r="E36" s="28">
        <f>F36</f>
        <v>92.45</v>
      </c>
      <c r="F36" s="28">
        <f>ROUND(92.4527207115155,2)</f>
        <v>92.45</v>
      </c>
      <c r="G36" s="28"/>
      <c r="H36" s="40"/>
    </row>
    <row r="37" spans="1:8" ht="12.75" customHeight="1">
      <c r="A37" s="26">
        <v>46924</v>
      </c>
      <c r="B37" s="27"/>
      <c r="C37" s="28">
        <f>ROUND(93.1740085035564,2)</f>
        <v>93.17</v>
      </c>
      <c r="D37" s="28">
        <f>F37</f>
        <v>99.77</v>
      </c>
      <c r="E37" s="28">
        <f>F37</f>
        <v>99.77</v>
      </c>
      <c r="F37" s="28">
        <f>ROUND(99.7746294769239,2)</f>
        <v>99.77</v>
      </c>
      <c r="G37" s="28"/>
      <c r="H37" s="40"/>
    </row>
    <row r="38" spans="1:8" ht="12.75" customHeight="1">
      <c r="A38" s="26">
        <v>47015</v>
      </c>
      <c r="B38" s="27"/>
      <c r="C38" s="28">
        <f>ROUND(93.1740085035564,2)</f>
        <v>93.17</v>
      </c>
      <c r="D38" s="28">
        <f>F38</f>
        <v>93.17</v>
      </c>
      <c r="E38" s="28">
        <f>F38</f>
        <v>93.17</v>
      </c>
      <c r="F38" s="28">
        <f>ROUND(93.1740085035564,2)</f>
        <v>93.17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ROUND(3,5)</f>
        <v>3</v>
      </c>
      <c r="D40" s="30">
        <f>F40</f>
        <v>3</v>
      </c>
      <c r="E40" s="30">
        <f>F40</f>
        <v>3</v>
      </c>
      <c r="F40" s="30">
        <f>ROUND(3,5)</f>
        <v>3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ROUND(3.365,5)</f>
        <v>3.365</v>
      </c>
      <c r="D42" s="30">
        <f>F42</f>
        <v>3.365</v>
      </c>
      <c r="E42" s="30">
        <f>F42</f>
        <v>3.365</v>
      </c>
      <c r="F42" s="30">
        <f>ROUND(3.365,5)</f>
        <v>3.365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ROUND(3.405,5)</f>
        <v>3.405</v>
      </c>
      <c r="D44" s="30">
        <f>F44</f>
        <v>3.405</v>
      </c>
      <c r="E44" s="30">
        <f>F44</f>
        <v>3.405</v>
      </c>
      <c r="F44" s="30">
        <f>ROUND(3.405,5)</f>
        <v>3.405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ROUND(3.945,5)</f>
        <v>3.945</v>
      </c>
      <c r="D46" s="30">
        <f>F46</f>
        <v>3.945</v>
      </c>
      <c r="E46" s="30">
        <f>F46</f>
        <v>3.945</v>
      </c>
      <c r="F46" s="30">
        <f>ROUND(3.945,5)</f>
        <v>3.945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ROUND(10.66,5)</f>
        <v>10.66</v>
      </c>
      <c r="D48" s="30">
        <f>F48</f>
        <v>10.66</v>
      </c>
      <c r="E48" s="30">
        <f>F48</f>
        <v>10.66</v>
      </c>
      <c r="F48" s="30">
        <f>ROUND(10.66,5)</f>
        <v>10.66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ROUND(7.335,5)</f>
        <v>7.335</v>
      </c>
      <c r="D50" s="30">
        <f>F50</f>
        <v>7.335</v>
      </c>
      <c r="E50" s="30">
        <f>F50</f>
        <v>7.335</v>
      </c>
      <c r="F50" s="30">
        <f>ROUND(7.335,5)</f>
        <v>7.335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ROUND(8.16,3)</f>
        <v>8.16</v>
      </c>
      <c r="D52" s="31">
        <f>F52</f>
        <v>8.16</v>
      </c>
      <c r="E52" s="31">
        <f>F52</f>
        <v>8.16</v>
      </c>
      <c r="F52" s="31">
        <f>ROUND(8.16,3)</f>
        <v>8.16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ROUND(3.34,3)</f>
        <v>3.34</v>
      </c>
      <c r="D56" s="31">
        <f>F56</f>
        <v>3.34</v>
      </c>
      <c r="E56" s="31">
        <f>F56</f>
        <v>3.34</v>
      </c>
      <c r="F56" s="31">
        <f>ROUND(3.34,3)</f>
        <v>3.34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ROUND(6.35,3)</f>
        <v>6.35</v>
      </c>
      <c r="D58" s="31">
        <f>F58</f>
        <v>6.35</v>
      </c>
      <c r="E58" s="31">
        <f>F58</f>
        <v>6.35</v>
      </c>
      <c r="F58" s="31">
        <f>ROUND(6.35,3)</f>
        <v>6.35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ROUND(6.325,3)</f>
        <v>6.325</v>
      </c>
      <c r="D60" s="31">
        <f>F60</f>
        <v>6.325</v>
      </c>
      <c r="E60" s="31">
        <f>F60</f>
        <v>6.325</v>
      </c>
      <c r="F60" s="31">
        <f>ROUND(6.325,3)</f>
        <v>6.325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ROUND(9.4,3)</f>
        <v>9.4</v>
      </c>
      <c r="D62" s="31">
        <f>F62</f>
        <v>9.4</v>
      </c>
      <c r="E62" s="31">
        <f>F62</f>
        <v>9.4</v>
      </c>
      <c r="F62" s="31">
        <f>ROUND(9.4,3)</f>
        <v>9.4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ROUND(3.105,3)</f>
        <v>3.105</v>
      </c>
      <c r="D64" s="31">
        <f>F64</f>
        <v>3.105</v>
      </c>
      <c r="E64" s="31">
        <f>F64</f>
        <v>3.105</v>
      </c>
      <c r="F64" s="31">
        <f>ROUND(3.105,3)</f>
        <v>3.105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ROUND(2.52,3)</f>
        <v>2.52</v>
      </c>
      <c r="D66" s="31">
        <f>F66</f>
        <v>2.52</v>
      </c>
      <c r="E66" s="31">
        <f>F66</f>
        <v>2.52</v>
      </c>
      <c r="F66" s="31">
        <f>ROUND(2.52,3)</f>
        <v>2.52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ROUND(9.015,3)</f>
        <v>9.015</v>
      </c>
      <c r="D68" s="31">
        <f>F68</f>
        <v>9.015</v>
      </c>
      <c r="E68" s="31">
        <f>F68</f>
        <v>9.015</v>
      </c>
      <c r="F68" s="31">
        <f>ROUND(9.015,3)</f>
        <v>9.015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ROUND(3,5)</f>
        <v>3</v>
      </c>
      <c r="D70" s="30">
        <f>F70</f>
        <v>136.53157</v>
      </c>
      <c r="E70" s="30">
        <f>F70</f>
        <v>136.53157</v>
      </c>
      <c r="F70" s="30">
        <f>ROUND(136.53157,5)</f>
        <v>136.53157</v>
      </c>
      <c r="G70" s="28"/>
      <c r="H70" s="40"/>
    </row>
    <row r="71" spans="1:8" ht="12.75" customHeight="1">
      <c r="A71" s="26">
        <v>43776</v>
      </c>
      <c r="B71" s="27"/>
      <c r="C71" s="30">
        <f>ROUND(3,5)</f>
        <v>3</v>
      </c>
      <c r="D71" s="30">
        <f>F71</f>
        <v>139.2517</v>
      </c>
      <c r="E71" s="30">
        <f>F71</f>
        <v>139.2517</v>
      </c>
      <c r="F71" s="30">
        <f>ROUND(139.2517,5)</f>
        <v>139.2517</v>
      </c>
      <c r="G71" s="28"/>
      <c r="H71" s="40"/>
    </row>
    <row r="72" spans="1:8" ht="12.75" customHeight="1">
      <c r="A72" s="26">
        <v>43867</v>
      </c>
      <c r="B72" s="27"/>
      <c r="C72" s="30">
        <f>ROUND(3,5)</f>
        <v>3</v>
      </c>
      <c r="D72" s="30">
        <f>F72</f>
        <v>140.44721</v>
      </c>
      <c r="E72" s="30">
        <f>F72</f>
        <v>140.44721</v>
      </c>
      <c r="F72" s="30">
        <f>ROUND(140.44721,5)</f>
        <v>140.44721</v>
      </c>
      <c r="G72" s="28"/>
      <c r="H72" s="40"/>
    </row>
    <row r="73" spans="1:8" ht="12.75" customHeight="1">
      <c r="A73" s="26">
        <v>43958</v>
      </c>
      <c r="B73" s="27"/>
      <c r="C73" s="30">
        <f>ROUND(3,5)</f>
        <v>3</v>
      </c>
      <c r="D73" s="30">
        <f>F73</f>
        <v>143.24765</v>
      </c>
      <c r="E73" s="30">
        <f>F73</f>
        <v>143.24765</v>
      </c>
      <c r="F73" s="30">
        <f>ROUND(143.24765,5)</f>
        <v>143.24765</v>
      </c>
      <c r="G73" s="28"/>
      <c r="H73" s="40"/>
    </row>
    <row r="74" spans="1:8" ht="12.75" customHeight="1">
      <c r="A74" s="26">
        <v>44049</v>
      </c>
      <c r="B74" s="27"/>
      <c r="C74" s="30">
        <f>ROUND(3,5)</f>
        <v>3</v>
      </c>
      <c r="D74" s="30">
        <f>F74</f>
        <v>144.36633</v>
      </c>
      <c r="E74" s="30">
        <f>F74</f>
        <v>144.36633</v>
      </c>
      <c r="F74" s="30">
        <f>ROUND(144.36633,5)</f>
        <v>144.36633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ROUND(102.87028,5)</f>
        <v>102.87028</v>
      </c>
      <c r="D76" s="30">
        <f>F76</f>
        <v>103.42404</v>
      </c>
      <c r="E76" s="30">
        <f>F76</f>
        <v>103.42404</v>
      </c>
      <c r="F76" s="30">
        <f>ROUND(103.42404,5)</f>
        <v>103.42404</v>
      </c>
      <c r="G76" s="28"/>
      <c r="H76" s="40"/>
    </row>
    <row r="77" spans="1:8" ht="12.75" customHeight="1">
      <c r="A77" s="26">
        <v>43776</v>
      </c>
      <c r="B77" s="27"/>
      <c r="C77" s="30">
        <f>ROUND(102.87028,5)</f>
        <v>102.87028</v>
      </c>
      <c r="D77" s="30">
        <f>F77</f>
        <v>104.39036</v>
      </c>
      <c r="E77" s="30">
        <f>F77</f>
        <v>104.39036</v>
      </c>
      <c r="F77" s="30">
        <f>ROUND(104.39036,5)</f>
        <v>104.39036</v>
      </c>
      <c r="G77" s="28"/>
      <c r="H77" s="40"/>
    </row>
    <row r="78" spans="1:8" ht="12.75" customHeight="1">
      <c r="A78" s="26">
        <v>43867</v>
      </c>
      <c r="B78" s="27"/>
      <c r="C78" s="30">
        <f>ROUND(102.87028,5)</f>
        <v>102.87028</v>
      </c>
      <c r="D78" s="30">
        <f>F78</f>
        <v>106.39175</v>
      </c>
      <c r="E78" s="30">
        <f>F78</f>
        <v>106.39175</v>
      </c>
      <c r="F78" s="30">
        <f>ROUND(106.39175,5)</f>
        <v>106.39175</v>
      </c>
      <c r="G78" s="28"/>
      <c r="H78" s="40"/>
    </row>
    <row r="79" spans="1:8" ht="12.75" customHeight="1">
      <c r="A79" s="26">
        <v>43958</v>
      </c>
      <c r="B79" s="27"/>
      <c r="C79" s="30">
        <f>ROUND(102.87028,5)</f>
        <v>102.87028</v>
      </c>
      <c r="D79" s="30">
        <f>F79</f>
        <v>107.3997</v>
      </c>
      <c r="E79" s="30">
        <f>F79</f>
        <v>107.3997</v>
      </c>
      <c r="F79" s="30">
        <f>ROUND(107.3997,5)</f>
        <v>107.3997</v>
      </c>
      <c r="G79" s="28"/>
      <c r="H79" s="40"/>
    </row>
    <row r="80" spans="1:8" ht="12.75" customHeight="1">
      <c r="A80" s="26">
        <v>44049</v>
      </c>
      <c r="B80" s="27"/>
      <c r="C80" s="30">
        <f>ROUND(102.87028,5)</f>
        <v>102.87028</v>
      </c>
      <c r="D80" s="30">
        <f>F80</f>
        <v>109.36665</v>
      </c>
      <c r="E80" s="30">
        <f>F80</f>
        <v>109.36665</v>
      </c>
      <c r="F80" s="30">
        <f>ROUND(109.36665,5)</f>
        <v>109.36665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ROUND(8.83,5)</f>
        <v>8.83</v>
      </c>
      <c r="D82" s="30">
        <f>F82</f>
        <v>8.84694</v>
      </c>
      <c r="E82" s="30">
        <f>F82</f>
        <v>8.84694</v>
      </c>
      <c r="F82" s="30">
        <f>ROUND(8.84694,5)</f>
        <v>8.84694</v>
      </c>
      <c r="G82" s="28"/>
      <c r="H82" s="40"/>
    </row>
    <row r="83" spans="1:8" ht="12.75" customHeight="1">
      <c r="A83" s="26">
        <v>43776</v>
      </c>
      <c r="B83" s="27"/>
      <c r="C83" s="30">
        <f>ROUND(8.83,5)</f>
        <v>8.83</v>
      </c>
      <c r="D83" s="30">
        <f>F83</f>
        <v>8.9012</v>
      </c>
      <c r="E83" s="30">
        <f>F83</f>
        <v>8.9012</v>
      </c>
      <c r="F83" s="30">
        <f>ROUND(8.9012,5)</f>
        <v>8.9012</v>
      </c>
      <c r="G83" s="28"/>
      <c r="H83" s="40"/>
    </row>
    <row r="84" spans="1:8" ht="12.75" customHeight="1">
      <c r="A84" s="26">
        <v>43867</v>
      </c>
      <c r="B84" s="27"/>
      <c r="C84" s="30">
        <f>ROUND(8.83,5)</f>
        <v>8.83</v>
      </c>
      <c r="D84" s="30">
        <f>F84</f>
        <v>8.94504</v>
      </c>
      <c r="E84" s="30">
        <f>F84</f>
        <v>8.94504</v>
      </c>
      <c r="F84" s="30">
        <f>ROUND(8.94504,5)</f>
        <v>8.94504</v>
      </c>
      <c r="G84" s="28"/>
      <c r="H84" s="40"/>
    </row>
    <row r="85" spans="1:8" ht="12.75" customHeight="1">
      <c r="A85" s="26">
        <v>43958</v>
      </c>
      <c r="B85" s="27"/>
      <c r="C85" s="30">
        <f>ROUND(8.83,5)</f>
        <v>8.83</v>
      </c>
      <c r="D85" s="30">
        <f>F85</f>
        <v>8.98169</v>
      </c>
      <c r="E85" s="30">
        <f>F85</f>
        <v>8.98169</v>
      </c>
      <c r="F85" s="30">
        <f>ROUND(8.98169,5)</f>
        <v>8.98169</v>
      </c>
      <c r="G85" s="28"/>
      <c r="H85" s="40"/>
    </row>
    <row r="86" spans="1:8" ht="12.75" customHeight="1">
      <c r="A86" s="26">
        <v>44049</v>
      </c>
      <c r="B86" s="27"/>
      <c r="C86" s="30">
        <f>ROUND(8.83,5)</f>
        <v>8.83</v>
      </c>
      <c r="D86" s="30">
        <f>F86</f>
        <v>9.04697</v>
      </c>
      <c r="E86" s="30">
        <f>F86</f>
        <v>9.04697</v>
      </c>
      <c r="F86" s="30">
        <f>ROUND(9.04697,5)</f>
        <v>9.04697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ROUND(9.17,5)</f>
        <v>9.17</v>
      </c>
      <c r="D88" s="30">
        <f>F88</f>
        <v>9.18798</v>
      </c>
      <c r="E88" s="30">
        <f>F88</f>
        <v>9.18798</v>
      </c>
      <c r="F88" s="30">
        <f>ROUND(9.18798,5)</f>
        <v>9.18798</v>
      </c>
      <c r="G88" s="28"/>
      <c r="H88" s="40"/>
    </row>
    <row r="89" spans="1:8" ht="12.75" customHeight="1">
      <c r="A89" s="26">
        <v>43776</v>
      </c>
      <c r="B89" s="27"/>
      <c r="C89" s="30">
        <f>ROUND(9.17,5)</f>
        <v>9.17</v>
      </c>
      <c r="D89" s="30">
        <f>F89</f>
        <v>9.25163</v>
      </c>
      <c r="E89" s="30">
        <f>F89</f>
        <v>9.25163</v>
      </c>
      <c r="F89" s="30">
        <f>ROUND(9.25163,5)</f>
        <v>9.25163</v>
      </c>
      <c r="G89" s="28"/>
      <c r="H89" s="40"/>
    </row>
    <row r="90" spans="1:8" ht="12.75" customHeight="1">
      <c r="A90" s="26">
        <v>43867</v>
      </c>
      <c r="B90" s="27"/>
      <c r="C90" s="30">
        <f>ROUND(9.17,5)</f>
        <v>9.17</v>
      </c>
      <c r="D90" s="30">
        <f>F90</f>
        <v>9.3038</v>
      </c>
      <c r="E90" s="30">
        <f>F90</f>
        <v>9.3038</v>
      </c>
      <c r="F90" s="30">
        <f>ROUND(9.3038,5)</f>
        <v>9.3038</v>
      </c>
      <c r="G90" s="28"/>
      <c r="H90" s="40"/>
    </row>
    <row r="91" spans="1:8" ht="12.75" customHeight="1">
      <c r="A91" s="26">
        <v>43958</v>
      </c>
      <c r="B91" s="27"/>
      <c r="C91" s="30">
        <f>ROUND(9.17,5)</f>
        <v>9.17</v>
      </c>
      <c r="D91" s="30">
        <f>F91</f>
        <v>9.34761</v>
      </c>
      <c r="E91" s="30">
        <f>F91</f>
        <v>9.34761</v>
      </c>
      <c r="F91" s="30">
        <f>ROUND(9.34761,5)</f>
        <v>9.34761</v>
      </c>
      <c r="G91" s="28"/>
      <c r="H91" s="40"/>
    </row>
    <row r="92" spans="1:8" ht="12.75" customHeight="1">
      <c r="A92" s="26">
        <v>44049</v>
      </c>
      <c r="B92" s="27"/>
      <c r="C92" s="30">
        <f>ROUND(9.17,5)</f>
        <v>9.17</v>
      </c>
      <c r="D92" s="30">
        <f>F92</f>
        <v>9.41701</v>
      </c>
      <c r="E92" s="30">
        <f>F92</f>
        <v>9.41701</v>
      </c>
      <c r="F92" s="30">
        <f>ROUND(9.41701,5)</f>
        <v>9.41701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ROUND(103.58707,5)</f>
        <v>103.58707</v>
      </c>
      <c r="D94" s="30">
        <f>F94</f>
        <v>104.1447</v>
      </c>
      <c r="E94" s="30">
        <f>F94</f>
        <v>104.1447</v>
      </c>
      <c r="F94" s="30">
        <f>ROUND(104.1447,5)</f>
        <v>104.1447</v>
      </c>
      <c r="G94" s="28"/>
      <c r="H94" s="40"/>
    </row>
    <row r="95" spans="1:8" ht="12.75" customHeight="1">
      <c r="A95" s="26">
        <v>43776</v>
      </c>
      <c r="B95" s="27"/>
      <c r="C95" s="30">
        <f>ROUND(103.58707,5)</f>
        <v>103.58707</v>
      </c>
      <c r="D95" s="30">
        <f>F95</f>
        <v>105.04954</v>
      </c>
      <c r="E95" s="30">
        <f>F95</f>
        <v>105.04954</v>
      </c>
      <c r="F95" s="30">
        <f>ROUND(105.04954,5)</f>
        <v>105.04954</v>
      </c>
      <c r="G95" s="28"/>
      <c r="H95" s="40"/>
    </row>
    <row r="96" spans="1:8" ht="12.75" customHeight="1">
      <c r="A96" s="26">
        <v>43867</v>
      </c>
      <c r="B96" s="27"/>
      <c r="C96" s="30">
        <f>ROUND(103.58707,5)</f>
        <v>103.58707</v>
      </c>
      <c r="D96" s="30">
        <f>F96</f>
        <v>107.06352</v>
      </c>
      <c r="E96" s="30">
        <f>F96</f>
        <v>107.06352</v>
      </c>
      <c r="F96" s="30">
        <f>ROUND(107.06352,5)</f>
        <v>107.06352</v>
      </c>
      <c r="G96" s="28"/>
      <c r="H96" s="40"/>
    </row>
    <row r="97" spans="1:8" ht="12.75" customHeight="1">
      <c r="A97" s="26">
        <v>43958</v>
      </c>
      <c r="B97" s="27"/>
      <c r="C97" s="30">
        <f>ROUND(103.58707,5)</f>
        <v>103.58707</v>
      </c>
      <c r="D97" s="30">
        <f>F97</f>
        <v>108.00147</v>
      </c>
      <c r="E97" s="30">
        <f>F97</f>
        <v>108.00147</v>
      </c>
      <c r="F97" s="30">
        <f>ROUND(108.00147,5)</f>
        <v>108.00147</v>
      </c>
      <c r="G97" s="28"/>
      <c r="H97" s="40"/>
    </row>
    <row r="98" spans="1:8" ht="12.75" customHeight="1">
      <c r="A98" s="26">
        <v>44049</v>
      </c>
      <c r="B98" s="27"/>
      <c r="C98" s="30">
        <f>ROUND(103.58707,5)</f>
        <v>103.58707</v>
      </c>
      <c r="D98" s="30">
        <f>F98</f>
        <v>109.97954</v>
      </c>
      <c r="E98" s="30">
        <f>F98</f>
        <v>109.97954</v>
      </c>
      <c r="F98" s="30">
        <f>ROUND(109.97954,5)</f>
        <v>109.97954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ROUND(9.525,5)</f>
        <v>9.525</v>
      </c>
      <c r="D100" s="30">
        <f>F100</f>
        <v>9.5445</v>
      </c>
      <c r="E100" s="30">
        <f>F100</f>
        <v>9.5445</v>
      </c>
      <c r="F100" s="30">
        <f>ROUND(9.5445,5)</f>
        <v>9.5445</v>
      </c>
      <c r="G100" s="28"/>
      <c r="H100" s="40"/>
    </row>
    <row r="101" spans="1:8" ht="12.75" customHeight="1">
      <c r="A101" s="26">
        <v>43776</v>
      </c>
      <c r="B101" s="27"/>
      <c r="C101" s="30">
        <f>ROUND(9.525,5)</f>
        <v>9.525</v>
      </c>
      <c r="D101" s="30">
        <f>F101</f>
        <v>9.6088</v>
      </c>
      <c r="E101" s="30">
        <f>F101</f>
        <v>9.6088</v>
      </c>
      <c r="F101" s="30">
        <f>ROUND(9.6088,5)</f>
        <v>9.6088</v>
      </c>
      <c r="G101" s="28"/>
      <c r="H101" s="40"/>
    </row>
    <row r="102" spans="1:8" ht="12.75" customHeight="1">
      <c r="A102" s="26">
        <v>43867</v>
      </c>
      <c r="B102" s="27"/>
      <c r="C102" s="30">
        <f>ROUND(9.525,5)</f>
        <v>9.525</v>
      </c>
      <c r="D102" s="30">
        <f>F102</f>
        <v>9.66391</v>
      </c>
      <c r="E102" s="30">
        <f>F102</f>
        <v>9.66391</v>
      </c>
      <c r="F102" s="30">
        <f>ROUND(9.66391,5)</f>
        <v>9.66391</v>
      </c>
      <c r="G102" s="28"/>
      <c r="H102" s="40"/>
    </row>
    <row r="103" spans="1:8" ht="12.75" customHeight="1">
      <c r="A103" s="26">
        <v>43958</v>
      </c>
      <c r="B103" s="27"/>
      <c r="C103" s="30">
        <f>ROUND(9.525,5)</f>
        <v>9.525</v>
      </c>
      <c r="D103" s="30">
        <f>F103</f>
        <v>9.71337</v>
      </c>
      <c r="E103" s="30">
        <f>F103</f>
        <v>9.71337</v>
      </c>
      <c r="F103" s="30">
        <f>ROUND(9.71337,5)</f>
        <v>9.71337</v>
      </c>
      <c r="G103" s="28"/>
      <c r="H103" s="40"/>
    </row>
    <row r="104" spans="1:8" ht="12.75" customHeight="1">
      <c r="A104" s="26">
        <v>44049</v>
      </c>
      <c r="B104" s="27"/>
      <c r="C104" s="30">
        <f>ROUND(9.525,5)</f>
        <v>9.525</v>
      </c>
      <c r="D104" s="30">
        <f>F104</f>
        <v>9.78575</v>
      </c>
      <c r="E104" s="30">
        <f>F104</f>
        <v>9.78575</v>
      </c>
      <c r="F104" s="30">
        <f>ROUND(9.78575,5)</f>
        <v>9.78575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ROUND(3.365,5)</f>
        <v>3.365</v>
      </c>
      <c r="D106" s="30">
        <f>F106</f>
        <v>121.80118</v>
      </c>
      <c r="E106" s="30">
        <f>F106</f>
        <v>121.80118</v>
      </c>
      <c r="F106" s="30">
        <f>ROUND(121.80118,5)</f>
        <v>121.80118</v>
      </c>
      <c r="G106" s="28"/>
      <c r="H106" s="40"/>
    </row>
    <row r="107" spans="1:8" ht="12.75" customHeight="1">
      <c r="A107" s="26">
        <v>43776</v>
      </c>
      <c r="B107" s="27"/>
      <c r="C107" s="30">
        <f>ROUND(3.365,5)</f>
        <v>3.365</v>
      </c>
      <c r="D107" s="30">
        <f>F107</f>
        <v>124.22793</v>
      </c>
      <c r="E107" s="30">
        <f>F107</f>
        <v>124.22793</v>
      </c>
      <c r="F107" s="30">
        <f>ROUND(124.22793,5)</f>
        <v>124.22793</v>
      </c>
      <c r="G107" s="28"/>
      <c r="H107" s="40"/>
    </row>
    <row r="108" spans="1:8" ht="12.75" customHeight="1">
      <c r="A108" s="26">
        <v>43867</v>
      </c>
      <c r="B108" s="27"/>
      <c r="C108" s="30">
        <f>ROUND(3.365,5)</f>
        <v>3.365</v>
      </c>
      <c r="D108" s="30">
        <f>F108</f>
        <v>124.95105</v>
      </c>
      <c r="E108" s="30">
        <f>F108</f>
        <v>124.95105</v>
      </c>
      <c r="F108" s="30">
        <f>ROUND(124.95105,5)</f>
        <v>124.95105</v>
      </c>
      <c r="G108" s="28"/>
      <c r="H108" s="40"/>
    </row>
    <row r="109" spans="1:8" ht="12.75" customHeight="1">
      <c r="A109" s="26">
        <v>43958</v>
      </c>
      <c r="B109" s="27"/>
      <c r="C109" s="30">
        <f>ROUND(3.365,5)</f>
        <v>3.365</v>
      </c>
      <c r="D109" s="30">
        <f>F109</f>
        <v>127.44268</v>
      </c>
      <c r="E109" s="30">
        <f>F109</f>
        <v>127.44268</v>
      </c>
      <c r="F109" s="30">
        <f>ROUND(127.44268,5)</f>
        <v>127.44268</v>
      </c>
      <c r="G109" s="28"/>
      <c r="H109" s="40"/>
    </row>
    <row r="110" spans="1:8" ht="12.75" customHeight="1">
      <c r="A110" s="26">
        <v>44049</v>
      </c>
      <c r="B110" s="27"/>
      <c r="C110" s="30">
        <f>ROUND(3.365,5)</f>
        <v>3.365</v>
      </c>
      <c r="D110" s="30">
        <f>F110</f>
        <v>128.08332</v>
      </c>
      <c r="E110" s="30">
        <f>F110</f>
        <v>128.08332</v>
      </c>
      <c r="F110" s="30">
        <f>ROUND(128.08332,5)</f>
        <v>128.08332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ROUND(9.615,5)</f>
        <v>9.615</v>
      </c>
      <c r="D112" s="30">
        <f>F112</f>
        <v>9.63448</v>
      </c>
      <c r="E112" s="30">
        <f>F112</f>
        <v>9.63448</v>
      </c>
      <c r="F112" s="30">
        <f>ROUND(9.63448,5)</f>
        <v>9.63448</v>
      </c>
      <c r="G112" s="28"/>
      <c r="H112" s="40"/>
    </row>
    <row r="113" spans="1:8" ht="12.75" customHeight="1">
      <c r="A113" s="26">
        <v>43776</v>
      </c>
      <c r="B113" s="27"/>
      <c r="C113" s="30">
        <f>ROUND(9.615,5)</f>
        <v>9.615</v>
      </c>
      <c r="D113" s="30">
        <f>F113</f>
        <v>9.69878</v>
      </c>
      <c r="E113" s="30">
        <f>F113</f>
        <v>9.69878</v>
      </c>
      <c r="F113" s="30">
        <f>ROUND(9.69878,5)</f>
        <v>9.69878</v>
      </c>
      <c r="G113" s="28"/>
      <c r="H113" s="40"/>
    </row>
    <row r="114" spans="1:8" ht="12.75" customHeight="1">
      <c r="A114" s="26">
        <v>43867</v>
      </c>
      <c r="B114" s="27"/>
      <c r="C114" s="30">
        <f>ROUND(9.615,5)</f>
        <v>9.615</v>
      </c>
      <c r="D114" s="30">
        <f>F114</f>
        <v>9.7541</v>
      </c>
      <c r="E114" s="30">
        <f>F114</f>
        <v>9.7541</v>
      </c>
      <c r="F114" s="30">
        <f>ROUND(9.7541,5)</f>
        <v>9.7541</v>
      </c>
      <c r="G114" s="28"/>
      <c r="H114" s="40"/>
    </row>
    <row r="115" spans="1:8" ht="12.75" customHeight="1">
      <c r="A115" s="26">
        <v>43958</v>
      </c>
      <c r="B115" s="27"/>
      <c r="C115" s="30">
        <f>ROUND(9.615,5)</f>
        <v>9.615</v>
      </c>
      <c r="D115" s="30">
        <f>F115</f>
        <v>9.80393</v>
      </c>
      <c r="E115" s="30">
        <f>F115</f>
        <v>9.80393</v>
      </c>
      <c r="F115" s="30">
        <f>ROUND(9.80393,5)</f>
        <v>9.80393</v>
      </c>
      <c r="G115" s="28"/>
      <c r="H115" s="40"/>
    </row>
    <row r="116" spans="1:8" ht="12.75" customHeight="1">
      <c r="A116" s="26">
        <v>44049</v>
      </c>
      <c r="B116" s="27"/>
      <c r="C116" s="30">
        <f>ROUND(9.615,5)</f>
        <v>9.615</v>
      </c>
      <c r="D116" s="30">
        <f>F116</f>
        <v>9.87572</v>
      </c>
      <c r="E116" s="30">
        <f>F116</f>
        <v>9.87572</v>
      </c>
      <c r="F116" s="30">
        <f>ROUND(9.87572,5)</f>
        <v>9.87572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ROUND(9.67,5)</f>
        <v>9.67</v>
      </c>
      <c r="D118" s="30">
        <f>F118</f>
        <v>9.68893</v>
      </c>
      <c r="E118" s="30">
        <f>F118</f>
        <v>9.68893</v>
      </c>
      <c r="F118" s="30">
        <f>ROUND(9.68893,5)</f>
        <v>9.68893</v>
      </c>
      <c r="G118" s="28"/>
      <c r="H118" s="40"/>
    </row>
    <row r="119" spans="1:8" ht="12.75" customHeight="1">
      <c r="A119" s="26">
        <v>43776</v>
      </c>
      <c r="B119" s="27"/>
      <c r="C119" s="30">
        <f>ROUND(9.67,5)</f>
        <v>9.67</v>
      </c>
      <c r="D119" s="30">
        <f>F119</f>
        <v>9.75145</v>
      </c>
      <c r="E119" s="30">
        <f>F119</f>
        <v>9.75145</v>
      </c>
      <c r="F119" s="30">
        <f>ROUND(9.75145,5)</f>
        <v>9.75145</v>
      </c>
      <c r="G119" s="28"/>
      <c r="H119" s="40"/>
    </row>
    <row r="120" spans="1:8" ht="12.75" customHeight="1">
      <c r="A120" s="26">
        <v>43867</v>
      </c>
      <c r="B120" s="27"/>
      <c r="C120" s="30">
        <f>ROUND(9.67,5)</f>
        <v>9.67</v>
      </c>
      <c r="D120" s="30">
        <f>F120</f>
        <v>9.80529</v>
      </c>
      <c r="E120" s="30">
        <f>F120</f>
        <v>9.80529</v>
      </c>
      <c r="F120" s="30">
        <f>ROUND(9.80529,5)</f>
        <v>9.80529</v>
      </c>
      <c r="G120" s="28"/>
      <c r="H120" s="40"/>
    </row>
    <row r="121" spans="1:8" ht="12.75" customHeight="1">
      <c r="A121" s="26">
        <v>43958</v>
      </c>
      <c r="B121" s="27"/>
      <c r="C121" s="30">
        <f>ROUND(9.67,5)</f>
        <v>9.67</v>
      </c>
      <c r="D121" s="30">
        <f>F121</f>
        <v>9.85382</v>
      </c>
      <c r="E121" s="30">
        <f>F121</f>
        <v>9.85382</v>
      </c>
      <c r="F121" s="30">
        <f>ROUND(9.85382,5)</f>
        <v>9.85382</v>
      </c>
      <c r="G121" s="28"/>
      <c r="H121" s="40"/>
    </row>
    <row r="122" spans="1:8" ht="12.75" customHeight="1">
      <c r="A122" s="26">
        <v>44049</v>
      </c>
      <c r="B122" s="27"/>
      <c r="C122" s="30">
        <f>ROUND(9.67,5)</f>
        <v>9.67</v>
      </c>
      <c r="D122" s="30">
        <f>F122</f>
        <v>9.92306</v>
      </c>
      <c r="E122" s="30">
        <f>F122</f>
        <v>9.92306</v>
      </c>
      <c r="F122" s="30">
        <f>ROUND(9.92306,5)</f>
        <v>9.92306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ROUND(114.50972,5)</f>
        <v>114.50972</v>
      </c>
      <c r="D124" s="30">
        <f>F124</f>
        <v>115.12624</v>
      </c>
      <c r="E124" s="30">
        <f>F124</f>
        <v>115.12624</v>
      </c>
      <c r="F124" s="30">
        <f>ROUND(115.12624,5)</f>
        <v>115.12624</v>
      </c>
      <c r="G124" s="28"/>
      <c r="H124" s="40"/>
    </row>
    <row r="125" spans="1:8" ht="12.75" customHeight="1">
      <c r="A125" s="26">
        <v>43776</v>
      </c>
      <c r="B125" s="27"/>
      <c r="C125" s="30">
        <f>ROUND(114.50972,5)</f>
        <v>114.50972</v>
      </c>
      <c r="D125" s="30">
        <f>F125</f>
        <v>115.70053</v>
      </c>
      <c r="E125" s="30">
        <f>F125</f>
        <v>115.70053</v>
      </c>
      <c r="F125" s="30">
        <f>ROUND(115.70053,5)</f>
        <v>115.70053</v>
      </c>
      <c r="G125" s="28"/>
      <c r="H125" s="40"/>
    </row>
    <row r="126" spans="1:8" ht="12.75" customHeight="1">
      <c r="A126" s="26">
        <v>43867</v>
      </c>
      <c r="B126" s="27"/>
      <c r="C126" s="30">
        <f>ROUND(114.50972,5)</f>
        <v>114.50972</v>
      </c>
      <c r="D126" s="30">
        <f>F126</f>
        <v>117.9187</v>
      </c>
      <c r="E126" s="30">
        <f>F126</f>
        <v>117.9187</v>
      </c>
      <c r="F126" s="30">
        <f>ROUND(117.9187,5)</f>
        <v>117.9187</v>
      </c>
      <c r="G126" s="28"/>
      <c r="H126" s="40"/>
    </row>
    <row r="127" spans="1:8" ht="12.75" customHeight="1">
      <c r="A127" s="26">
        <v>43958</v>
      </c>
      <c r="B127" s="27"/>
      <c r="C127" s="30">
        <f>ROUND(114.50972,5)</f>
        <v>114.50972</v>
      </c>
      <c r="D127" s="30">
        <f>F127</f>
        <v>118.52071</v>
      </c>
      <c r="E127" s="30">
        <f>F127</f>
        <v>118.52071</v>
      </c>
      <c r="F127" s="30">
        <f>ROUND(118.52071,5)</f>
        <v>118.52071</v>
      </c>
      <c r="G127" s="28"/>
      <c r="H127" s="40"/>
    </row>
    <row r="128" spans="1:8" ht="12.75" customHeight="1">
      <c r="A128" s="26">
        <v>44049</v>
      </c>
      <c r="B128" s="27"/>
      <c r="C128" s="30">
        <f>ROUND(114.50972,5)</f>
        <v>114.50972</v>
      </c>
      <c r="D128" s="30">
        <f>F128</f>
        <v>120.69049</v>
      </c>
      <c r="E128" s="30">
        <f>F128</f>
        <v>120.69049</v>
      </c>
      <c r="F128" s="30">
        <f>ROUND(120.69049,5)</f>
        <v>120.69049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ROUND(3.405,5)</f>
        <v>3.405</v>
      </c>
      <c r="D130" s="30">
        <f>F130</f>
        <v>118.95822</v>
      </c>
      <c r="E130" s="30">
        <f>F130</f>
        <v>118.95822</v>
      </c>
      <c r="F130" s="30">
        <f>ROUND(118.95822,5)</f>
        <v>118.95822</v>
      </c>
      <c r="G130" s="28"/>
      <c r="H130" s="40"/>
    </row>
    <row r="131" spans="1:8" ht="12.75" customHeight="1">
      <c r="A131" s="26">
        <v>43776</v>
      </c>
      <c r="B131" s="27"/>
      <c r="C131" s="30">
        <f>ROUND(3.405,5)</f>
        <v>3.405</v>
      </c>
      <c r="D131" s="30">
        <f>F131</f>
        <v>121.32818</v>
      </c>
      <c r="E131" s="30">
        <f>F131</f>
        <v>121.32818</v>
      </c>
      <c r="F131" s="30">
        <f>ROUND(121.32818,5)</f>
        <v>121.32818</v>
      </c>
      <c r="G131" s="28"/>
      <c r="H131" s="40"/>
    </row>
    <row r="132" spans="1:8" ht="12.75" customHeight="1">
      <c r="A132" s="26">
        <v>43867</v>
      </c>
      <c r="B132" s="27"/>
      <c r="C132" s="30">
        <f>ROUND(3.405,5)</f>
        <v>3.405</v>
      </c>
      <c r="D132" s="30">
        <f>F132</f>
        <v>121.81786</v>
      </c>
      <c r="E132" s="30">
        <f>F132</f>
        <v>121.81786</v>
      </c>
      <c r="F132" s="30">
        <f>ROUND(121.81786,5)</f>
        <v>121.81786</v>
      </c>
      <c r="G132" s="28"/>
      <c r="H132" s="40"/>
    </row>
    <row r="133" spans="1:8" ht="12.75" customHeight="1">
      <c r="A133" s="26">
        <v>43958</v>
      </c>
      <c r="B133" s="27"/>
      <c r="C133" s="30">
        <f>ROUND(3.405,5)</f>
        <v>3.405</v>
      </c>
      <c r="D133" s="30">
        <f>F133</f>
        <v>124.24699</v>
      </c>
      <c r="E133" s="30">
        <f>F133</f>
        <v>124.24699</v>
      </c>
      <c r="F133" s="30">
        <f>ROUND(124.24699,5)</f>
        <v>124.24699</v>
      </c>
      <c r="G133" s="28"/>
      <c r="H133" s="40"/>
    </row>
    <row r="134" spans="1:8" ht="12.75" customHeight="1">
      <c r="A134" s="26">
        <v>44049</v>
      </c>
      <c r="B134" s="27"/>
      <c r="C134" s="30">
        <f>ROUND(3.405,5)</f>
        <v>3.405</v>
      </c>
      <c r="D134" s="30">
        <f>F134</f>
        <v>124.64237</v>
      </c>
      <c r="E134" s="30">
        <f>F134</f>
        <v>124.64237</v>
      </c>
      <c r="F134" s="30">
        <f>ROUND(124.64237,5)</f>
        <v>124.64237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ROUND(3.945,5)</f>
        <v>3.945</v>
      </c>
      <c r="D136" s="30">
        <f>F136</f>
        <v>132.05475</v>
      </c>
      <c r="E136" s="30">
        <f>F136</f>
        <v>132.05475</v>
      </c>
      <c r="F136" s="30">
        <f>ROUND(132.05475,5)</f>
        <v>132.05475</v>
      </c>
      <c r="G136" s="28"/>
      <c r="H136" s="40"/>
    </row>
    <row r="137" spans="1:8" ht="12.75" customHeight="1">
      <c r="A137" s="26">
        <v>43776</v>
      </c>
      <c r="B137" s="27"/>
      <c r="C137" s="30">
        <f>ROUND(3.945,5)</f>
        <v>3.945</v>
      </c>
      <c r="D137" s="30">
        <f>F137</f>
        <v>132.79035</v>
      </c>
      <c r="E137" s="30">
        <f>F137</f>
        <v>132.79035</v>
      </c>
      <c r="F137" s="30">
        <f>ROUND(132.79035,5)</f>
        <v>132.79035</v>
      </c>
      <c r="G137" s="28"/>
      <c r="H137" s="40"/>
    </row>
    <row r="138" spans="1:8" ht="12.75" customHeight="1">
      <c r="A138" s="26">
        <v>43867</v>
      </c>
      <c r="B138" s="27"/>
      <c r="C138" s="30">
        <f>ROUND(3.945,5)</f>
        <v>3.945</v>
      </c>
      <c r="D138" s="30">
        <f>F138</f>
        <v>135.3364</v>
      </c>
      <c r="E138" s="30">
        <f>F138</f>
        <v>135.3364</v>
      </c>
      <c r="F138" s="30">
        <f>ROUND(135.3364,5)</f>
        <v>135.3364</v>
      </c>
      <c r="G138" s="28"/>
      <c r="H138" s="40"/>
    </row>
    <row r="139" spans="1:8" ht="12.75" customHeight="1">
      <c r="A139" s="26">
        <v>43958</v>
      </c>
      <c r="B139" s="27"/>
      <c r="C139" s="30">
        <f>ROUND(3.945,5)</f>
        <v>3.945</v>
      </c>
      <c r="D139" s="30">
        <f>F139</f>
        <v>136.12625</v>
      </c>
      <c r="E139" s="30">
        <f>F139</f>
        <v>136.12625</v>
      </c>
      <c r="F139" s="30">
        <f>ROUND(136.12625,5)</f>
        <v>136.12625</v>
      </c>
      <c r="G139" s="28"/>
      <c r="H139" s="40"/>
    </row>
    <row r="140" spans="1:8" ht="12.75" customHeight="1">
      <c r="A140" s="26">
        <v>44049</v>
      </c>
      <c r="B140" s="27"/>
      <c r="C140" s="30">
        <f>ROUND(3.945,5)</f>
        <v>3.945</v>
      </c>
      <c r="D140" s="30">
        <f>F140</f>
        <v>138.61805</v>
      </c>
      <c r="E140" s="30">
        <f>F140</f>
        <v>138.61805</v>
      </c>
      <c r="F140" s="30">
        <f>ROUND(138.61805,5)</f>
        <v>138.61805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ROUND(10.66,5)</f>
        <v>10.66</v>
      </c>
      <c r="D142" s="30">
        <f>F142</f>
        <v>10.69108</v>
      </c>
      <c r="E142" s="30">
        <f>F142</f>
        <v>10.69108</v>
      </c>
      <c r="F142" s="30">
        <f>ROUND(10.69108,5)</f>
        <v>10.69108</v>
      </c>
      <c r="G142" s="28"/>
      <c r="H142" s="40"/>
    </row>
    <row r="143" spans="1:8" ht="12.75" customHeight="1">
      <c r="A143" s="26">
        <v>43776</v>
      </c>
      <c r="B143" s="27"/>
      <c r="C143" s="30">
        <f>ROUND(10.66,5)</f>
        <v>10.66</v>
      </c>
      <c r="D143" s="30">
        <f>F143</f>
        <v>10.80503</v>
      </c>
      <c r="E143" s="30">
        <f>F143</f>
        <v>10.80503</v>
      </c>
      <c r="F143" s="30">
        <f>ROUND(10.80503,5)</f>
        <v>10.80503</v>
      </c>
      <c r="G143" s="28"/>
      <c r="H143" s="40"/>
    </row>
    <row r="144" spans="1:8" ht="12.75" customHeight="1">
      <c r="A144" s="26">
        <v>43867</v>
      </c>
      <c r="B144" s="27"/>
      <c r="C144" s="30">
        <f>ROUND(10.66,5)</f>
        <v>10.66</v>
      </c>
      <c r="D144" s="30">
        <f>F144</f>
        <v>10.90845</v>
      </c>
      <c r="E144" s="30">
        <f>F144</f>
        <v>10.90845</v>
      </c>
      <c r="F144" s="30">
        <f>ROUND(10.90845,5)</f>
        <v>10.90845</v>
      </c>
      <c r="G144" s="28"/>
      <c r="H144" s="40"/>
    </row>
    <row r="145" spans="1:8" ht="12.75" customHeight="1">
      <c r="A145" s="26">
        <v>43958</v>
      </c>
      <c r="B145" s="27"/>
      <c r="C145" s="30">
        <f>ROUND(10.66,5)</f>
        <v>10.66</v>
      </c>
      <c r="D145" s="30">
        <f>F145</f>
        <v>11.00267</v>
      </c>
      <c r="E145" s="30">
        <f>F145</f>
        <v>11.00267</v>
      </c>
      <c r="F145" s="30">
        <f>ROUND(11.00267,5)</f>
        <v>11.00267</v>
      </c>
      <c r="G145" s="28"/>
      <c r="H145" s="40"/>
    </row>
    <row r="146" spans="1:8" ht="12.75" customHeight="1">
      <c r="A146" s="26">
        <v>44049</v>
      </c>
      <c r="B146" s="27"/>
      <c r="C146" s="30">
        <f>ROUND(10.66,5)</f>
        <v>10.66</v>
      </c>
      <c r="D146" s="30">
        <f>F146</f>
        <v>11.12327</v>
      </c>
      <c r="E146" s="30">
        <f>F146</f>
        <v>11.12327</v>
      </c>
      <c r="F146" s="30">
        <f>ROUND(11.12327,5)</f>
        <v>11.12327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ROUND(10.96,5)</f>
        <v>10.96</v>
      </c>
      <c r="D148" s="30">
        <f>F148</f>
        <v>10.9907</v>
      </c>
      <c r="E148" s="30">
        <f>F148</f>
        <v>10.9907</v>
      </c>
      <c r="F148" s="30">
        <f>ROUND(10.9907,5)</f>
        <v>10.9907</v>
      </c>
      <c r="G148" s="28"/>
      <c r="H148" s="40"/>
    </row>
    <row r="149" spans="1:8" ht="12.75" customHeight="1">
      <c r="A149" s="26">
        <v>43776</v>
      </c>
      <c r="B149" s="27"/>
      <c r="C149" s="30">
        <f>ROUND(10.96,5)</f>
        <v>10.96</v>
      </c>
      <c r="D149" s="30">
        <f>F149</f>
        <v>11.10294</v>
      </c>
      <c r="E149" s="30">
        <f>F149</f>
        <v>11.10294</v>
      </c>
      <c r="F149" s="30">
        <f>ROUND(11.10294,5)</f>
        <v>11.10294</v>
      </c>
      <c r="G149" s="28"/>
      <c r="H149" s="40"/>
    </row>
    <row r="150" spans="1:8" ht="12.75" customHeight="1">
      <c r="A150" s="26">
        <v>43867</v>
      </c>
      <c r="B150" s="27"/>
      <c r="C150" s="30">
        <f>ROUND(10.96,5)</f>
        <v>10.96</v>
      </c>
      <c r="D150" s="30">
        <f>F150</f>
        <v>11.20111</v>
      </c>
      <c r="E150" s="30">
        <f>F150</f>
        <v>11.20111</v>
      </c>
      <c r="F150" s="30">
        <f>ROUND(11.20111,5)</f>
        <v>11.20111</v>
      </c>
      <c r="G150" s="28"/>
      <c r="H150" s="40"/>
    </row>
    <row r="151" spans="1:8" ht="12.75" customHeight="1">
      <c r="A151" s="26">
        <v>43958</v>
      </c>
      <c r="B151" s="27"/>
      <c r="C151" s="30">
        <f>ROUND(10.96,5)</f>
        <v>10.96</v>
      </c>
      <c r="D151" s="30">
        <f>F151</f>
        <v>11.29515</v>
      </c>
      <c r="E151" s="30">
        <f>F151</f>
        <v>11.29515</v>
      </c>
      <c r="F151" s="30">
        <f>ROUND(11.29515,5)</f>
        <v>11.29515</v>
      </c>
      <c r="G151" s="28"/>
      <c r="H151" s="40"/>
    </row>
    <row r="152" spans="1:8" ht="12.75" customHeight="1">
      <c r="A152" s="26">
        <v>44049</v>
      </c>
      <c r="B152" s="27"/>
      <c r="C152" s="30">
        <f>ROUND(10.96,5)</f>
        <v>10.96</v>
      </c>
      <c r="D152" s="30">
        <f>F152</f>
        <v>11.41158</v>
      </c>
      <c r="E152" s="30">
        <f>F152</f>
        <v>11.41158</v>
      </c>
      <c r="F152" s="30">
        <f>ROUND(11.41158,5)</f>
        <v>11.41158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ROUND(7.335,5)</f>
        <v>7.335</v>
      </c>
      <c r="D154" s="30">
        <f>F154</f>
        <v>7.33465</v>
      </c>
      <c r="E154" s="30">
        <f>F154</f>
        <v>7.33465</v>
      </c>
      <c r="F154" s="30">
        <f>ROUND(7.33465,5)</f>
        <v>7.33465</v>
      </c>
      <c r="G154" s="28"/>
      <c r="H154" s="40"/>
    </row>
    <row r="155" spans="1:8" ht="12.75" customHeight="1">
      <c r="A155" s="26">
        <v>43776</v>
      </c>
      <c r="B155" s="27"/>
      <c r="C155" s="30">
        <f>ROUND(7.335,5)</f>
        <v>7.335</v>
      </c>
      <c r="D155" s="30">
        <f>F155</f>
        <v>7.33293</v>
      </c>
      <c r="E155" s="30">
        <f>F155</f>
        <v>7.33293</v>
      </c>
      <c r="F155" s="30">
        <f>ROUND(7.33293,5)</f>
        <v>7.33293</v>
      </c>
      <c r="G155" s="28"/>
      <c r="H155" s="40"/>
    </row>
    <row r="156" spans="1:8" ht="12.75" customHeight="1">
      <c r="A156" s="26">
        <v>43867</v>
      </c>
      <c r="B156" s="27"/>
      <c r="C156" s="30">
        <f>ROUND(7.335,5)</f>
        <v>7.335</v>
      </c>
      <c r="D156" s="30">
        <f>F156</f>
        <v>7.30755</v>
      </c>
      <c r="E156" s="30">
        <f>F156</f>
        <v>7.30755</v>
      </c>
      <c r="F156" s="30">
        <f>ROUND(7.30755,5)</f>
        <v>7.30755</v>
      </c>
      <c r="G156" s="28"/>
      <c r="H156" s="40"/>
    </row>
    <row r="157" spans="1:8" ht="12.75" customHeight="1">
      <c r="A157" s="26">
        <v>43958</v>
      </c>
      <c r="B157" s="27"/>
      <c r="C157" s="30">
        <f>ROUND(7.335,5)</f>
        <v>7.335</v>
      </c>
      <c r="D157" s="30">
        <f>F157</f>
        <v>7.2333</v>
      </c>
      <c r="E157" s="30">
        <f>F157</f>
        <v>7.2333</v>
      </c>
      <c r="F157" s="30">
        <f>ROUND(7.2333,5)</f>
        <v>7.2333</v>
      </c>
      <c r="G157" s="28"/>
      <c r="H157" s="40"/>
    </row>
    <row r="158" spans="1:8" ht="12.75" customHeight="1">
      <c r="A158" s="26">
        <v>44049</v>
      </c>
      <c r="B158" s="27"/>
      <c r="C158" s="30">
        <f>ROUND(7.335,5)</f>
        <v>7.335</v>
      </c>
      <c r="D158" s="30">
        <f>F158</f>
        <v>7.21385</v>
      </c>
      <c r="E158" s="30">
        <f>F158</f>
        <v>7.21385</v>
      </c>
      <c r="F158" s="30">
        <f>ROUND(7.21385,5)</f>
        <v>7.21385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ROUND(9.4,5)</f>
        <v>9.4</v>
      </c>
      <c r="D160" s="30">
        <f>F160</f>
        <v>9.41834</v>
      </c>
      <c r="E160" s="30">
        <f>F160</f>
        <v>9.41834</v>
      </c>
      <c r="F160" s="30">
        <f>ROUND(9.41834,5)</f>
        <v>9.41834</v>
      </c>
      <c r="G160" s="28"/>
      <c r="H160" s="40"/>
    </row>
    <row r="161" spans="1:8" ht="12.75" customHeight="1">
      <c r="A161" s="26">
        <v>43776</v>
      </c>
      <c r="B161" s="27"/>
      <c r="C161" s="30">
        <f>ROUND(9.4,5)</f>
        <v>9.4</v>
      </c>
      <c r="D161" s="30">
        <f>F161</f>
        <v>9.48623</v>
      </c>
      <c r="E161" s="30">
        <f>F161</f>
        <v>9.48623</v>
      </c>
      <c r="F161" s="30">
        <f>ROUND(9.48623,5)</f>
        <v>9.48623</v>
      </c>
      <c r="G161" s="28"/>
      <c r="H161" s="40"/>
    </row>
    <row r="162" spans="1:8" ht="12.75" customHeight="1">
      <c r="A162" s="26">
        <v>43867</v>
      </c>
      <c r="B162" s="27"/>
      <c r="C162" s="30">
        <f>ROUND(9.4,5)</f>
        <v>9.4</v>
      </c>
      <c r="D162" s="30">
        <f>F162</f>
        <v>9.54514</v>
      </c>
      <c r="E162" s="30">
        <f>F162</f>
        <v>9.54514</v>
      </c>
      <c r="F162" s="30">
        <f>ROUND(9.54514,5)</f>
        <v>9.54514</v>
      </c>
      <c r="G162" s="28"/>
      <c r="H162" s="40"/>
    </row>
    <row r="163" spans="1:8" ht="12.75" customHeight="1">
      <c r="A163" s="26">
        <v>43958</v>
      </c>
      <c r="B163" s="27"/>
      <c r="C163" s="30">
        <f>ROUND(9.4,5)</f>
        <v>9.4</v>
      </c>
      <c r="D163" s="30">
        <f>F163</f>
        <v>9.59031</v>
      </c>
      <c r="E163" s="30">
        <f>F163</f>
        <v>9.59031</v>
      </c>
      <c r="F163" s="30">
        <f>ROUND(9.59031,5)</f>
        <v>9.59031</v>
      </c>
      <c r="G163" s="28"/>
      <c r="H163" s="40"/>
    </row>
    <row r="164" spans="1:8" ht="12.75" customHeight="1">
      <c r="A164" s="26">
        <v>44049</v>
      </c>
      <c r="B164" s="27"/>
      <c r="C164" s="30">
        <f>ROUND(9.4,5)</f>
        <v>9.4</v>
      </c>
      <c r="D164" s="30">
        <f>F164</f>
        <v>9.65834</v>
      </c>
      <c r="E164" s="30">
        <f>F164</f>
        <v>9.65834</v>
      </c>
      <c r="F164" s="30">
        <f>ROUND(9.65834,5)</f>
        <v>9.65834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ROUND(8.16,5)</f>
        <v>8.16</v>
      </c>
      <c r="D166" s="30">
        <f>F166</f>
        <v>8.17168</v>
      </c>
      <c r="E166" s="30">
        <f>F166</f>
        <v>8.17168</v>
      </c>
      <c r="F166" s="30">
        <f>ROUND(8.17168,5)</f>
        <v>8.17168</v>
      </c>
      <c r="G166" s="28"/>
      <c r="H166" s="40"/>
    </row>
    <row r="167" spans="1:8" ht="12.75" customHeight="1">
      <c r="A167" s="26">
        <v>43776</v>
      </c>
      <c r="B167" s="27"/>
      <c r="C167" s="30">
        <f>ROUND(8.16,5)</f>
        <v>8.16</v>
      </c>
      <c r="D167" s="30">
        <f>F167</f>
        <v>8.21194</v>
      </c>
      <c r="E167" s="30">
        <f>F167</f>
        <v>8.21194</v>
      </c>
      <c r="F167" s="30">
        <f>ROUND(8.21194,5)</f>
        <v>8.21194</v>
      </c>
      <c r="G167" s="28"/>
      <c r="H167" s="40"/>
    </row>
    <row r="168" spans="1:8" ht="12.75" customHeight="1">
      <c r="A168" s="26">
        <v>43867</v>
      </c>
      <c r="B168" s="27"/>
      <c r="C168" s="30">
        <f>ROUND(8.16,5)</f>
        <v>8.16</v>
      </c>
      <c r="D168" s="30">
        <f>F168</f>
        <v>8.23796</v>
      </c>
      <c r="E168" s="30">
        <f>F168</f>
        <v>8.23796</v>
      </c>
      <c r="F168" s="30">
        <f>ROUND(8.23796,5)</f>
        <v>8.23796</v>
      </c>
      <c r="G168" s="28"/>
      <c r="H168" s="40"/>
    </row>
    <row r="169" spans="1:8" ht="12.75" customHeight="1">
      <c r="A169" s="26">
        <v>43958</v>
      </c>
      <c r="B169" s="27"/>
      <c r="C169" s="30">
        <f>ROUND(8.16,5)</f>
        <v>8.16</v>
      </c>
      <c r="D169" s="30">
        <f>F169</f>
        <v>8.24959</v>
      </c>
      <c r="E169" s="30">
        <f>F169</f>
        <v>8.24959</v>
      </c>
      <c r="F169" s="30">
        <f>ROUND(8.24959,5)</f>
        <v>8.24959</v>
      </c>
      <c r="G169" s="28"/>
      <c r="H169" s="40"/>
    </row>
    <row r="170" spans="1:8" ht="12.75" customHeight="1">
      <c r="A170" s="26">
        <v>44049</v>
      </c>
      <c r="B170" s="27"/>
      <c r="C170" s="30">
        <f>ROUND(8.16,5)</f>
        <v>8.16</v>
      </c>
      <c r="D170" s="30">
        <f>F170</f>
        <v>8.29839</v>
      </c>
      <c r="E170" s="30">
        <f>F170</f>
        <v>8.29839</v>
      </c>
      <c r="F170" s="30">
        <f>ROUND(8.29839,5)</f>
        <v>8.29839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ROUND(2.81,5)</f>
        <v>2.81</v>
      </c>
      <c r="D172" s="30">
        <f>F172</f>
        <v>302.98217</v>
      </c>
      <c r="E172" s="30">
        <f>F172</f>
        <v>302.98217</v>
      </c>
      <c r="F172" s="30">
        <f>ROUND(302.98217,5)</f>
        <v>302.98217</v>
      </c>
      <c r="G172" s="28"/>
      <c r="H172" s="40"/>
    </row>
    <row r="173" spans="1:8" ht="12.75" customHeight="1">
      <c r="A173" s="26">
        <v>43776</v>
      </c>
      <c r="B173" s="27"/>
      <c r="C173" s="30">
        <f>ROUND(2.81,5)</f>
        <v>2.81</v>
      </c>
      <c r="D173" s="30">
        <f>F173</f>
        <v>309.01865</v>
      </c>
      <c r="E173" s="30">
        <f>F173</f>
        <v>309.01865</v>
      </c>
      <c r="F173" s="30">
        <f>ROUND(309.01865,5)</f>
        <v>309.01865</v>
      </c>
      <c r="G173" s="28"/>
      <c r="H173" s="40"/>
    </row>
    <row r="174" spans="1:8" ht="12.75" customHeight="1">
      <c r="A174" s="26">
        <v>43867</v>
      </c>
      <c r="B174" s="27"/>
      <c r="C174" s="30">
        <f>ROUND(2.81,5)</f>
        <v>2.81</v>
      </c>
      <c r="D174" s="30">
        <f>F174</f>
        <v>307.28056</v>
      </c>
      <c r="E174" s="30">
        <f>F174</f>
        <v>307.28056</v>
      </c>
      <c r="F174" s="30">
        <f>ROUND(307.28056,5)</f>
        <v>307.28056</v>
      </c>
      <c r="G174" s="28"/>
      <c r="H174" s="40"/>
    </row>
    <row r="175" spans="1:8" ht="12.75" customHeight="1">
      <c r="A175" s="26">
        <v>43958</v>
      </c>
      <c r="B175" s="27"/>
      <c r="C175" s="30">
        <f>ROUND(2.81,5)</f>
        <v>2.81</v>
      </c>
      <c r="D175" s="30">
        <f>F175</f>
        <v>313.40823</v>
      </c>
      <c r="E175" s="30">
        <f>F175</f>
        <v>313.40823</v>
      </c>
      <c r="F175" s="30">
        <f>ROUND(313.40823,5)</f>
        <v>313.40823</v>
      </c>
      <c r="G175" s="28"/>
      <c r="H175" s="40"/>
    </row>
    <row r="176" spans="1:8" ht="12.75" customHeight="1">
      <c r="A176" s="26">
        <v>44049</v>
      </c>
      <c r="B176" s="27"/>
      <c r="C176" s="30">
        <f>ROUND(2.81,5)</f>
        <v>2.81</v>
      </c>
      <c r="D176" s="30">
        <f>F176</f>
        <v>311.35117</v>
      </c>
      <c r="E176" s="30">
        <f>F176</f>
        <v>311.35117</v>
      </c>
      <c r="F176" s="30">
        <f>ROUND(311.35117,5)</f>
        <v>311.35117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ROUND(3.34,5)</f>
        <v>3.34</v>
      </c>
      <c r="D178" s="30">
        <f>F178</f>
        <v>233.51886</v>
      </c>
      <c r="E178" s="30">
        <f>F178</f>
        <v>233.51886</v>
      </c>
      <c r="F178" s="30">
        <f>ROUND(233.51886,5)</f>
        <v>233.51886</v>
      </c>
      <c r="G178" s="28"/>
      <c r="H178" s="40"/>
    </row>
    <row r="179" spans="1:8" ht="12.75" customHeight="1">
      <c r="A179" s="26">
        <v>43776</v>
      </c>
      <c r="B179" s="27"/>
      <c r="C179" s="30">
        <f>ROUND(3.34,5)</f>
        <v>3.34</v>
      </c>
      <c r="D179" s="30">
        <f>F179</f>
        <v>238.17114</v>
      </c>
      <c r="E179" s="30">
        <f>F179</f>
        <v>238.17114</v>
      </c>
      <c r="F179" s="30">
        <f>ROUND(238.17114,5)</f>
        <v>238.17114</v>
      </c>
      <c r="G179" s="28"/>
      <c r="H179" s="40"/>
    </row>
    <row r="180" spans="1:8" ht="12.75" customHeight="1">
      <c r="A180" s="26">
        <v>43867</v>
      </c>
      <c r="B180" s="27"/>
      <c r="C180" s="30">
        <f>ROUND(3.34,5)</f>
        <v>3.34</v>
      </c>
      <c r="D180" s="30">
        <f>F180</f>
        <v>238.66728</v>
      </c>
      <c r="E180" s="30">
        <f>F180</f>
        <v>238.66728</v>
      </c>
      <c r="F180" s="30">
        <f>ROUND(238.66728,5)</f>
        <v>238.66728</v>
      </c>
      <c r="G180" s="28"/>
      <c r="H180" s="40"/>
    </row>
    <row r="181" spans="1:8" ht="12.75" customHeight="1">
      <c r="A181" s="26">
        <v>43958</v>
      </c>
      <c r="B181" s="27"/>
      <c r="C181" s="30">
        <f>ROUND(3.34,5)</f>
        <v>3.34</v>
      </c>
      <c r="D181" s="30">
        <f>F181</f>
        <v>243.42616</v>
      </c>
      <c r="E181" s="30">
        <f>F181</f>
        <v>243.42616</v>
      </c>
      <c r="F181" s="30">
        <f>ROUND(243.42616,5)</f>
        <v>243.42616</v>
      </c>
      <c r="G181" s="28"/>
      <c r="H181" s="40"/>
    </row>
    <row r="182" spans="1:8" ht="12.75" customHeight="1">
      <c r="A182" s="26">
        <v>44049</v>
      </c>
      <c r="B182" s="27"/>
      <c r="C182" s="30">
        <f>ROUND(3.34,5)</f>
        <v>3.34</v>
      </c>
      <c r="D182" s="30">
        <f>F182</f>
        <v>243.74411</v>
      </c>
      <c r="E182" s="30">
        <f>F182</f>
        <v>243.74411</v>
      </c>
      <c r="F182" s="30">
        <f>ROUND(243.74411,5)</f>
        <v>243.74411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ROUND(6.35,5)</f>
        <v>6.35</v>
      </c>
      <c r="D184" s="30">
        <f>F184</f>
        <v>6.12554</v>
      </c>
      <c r="E184" s="30">
        <f>F184</f>
        <v>6.12554</v>
      </c>
      <c r="F184" s="30">
        <f>ROUND(6.12554,5)</f>
        <v>6.12554</v>
      </c>
      <c r="G184" s="28"/>
      <c r="H184" s="40"/>
    </row>
    <row r="185" spans="1:8" ht="12.75" customHeight="1">
      <c r="A185" s="26">
        <v>43776</v>
      </c>
      <c r="B185" s="27"/>
      <c r="C185" s="30">
        <f>ROUND(6.35,5)</f>
        <v>6.35</v>
      </c>
      <c r="D185" s="30">
        <f>F185</f>
        <v>4.21133</v>
      </c>
      <c r="E185" s="30">
        <f>F185</f>
        <v>4.21133</v>
      </c>
      <c r="F185" s="30">
        <f>ROUND(4.21133,5)</f>
        <v>4.21133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ROUND(6.325,5)</f>
        <v>6.325</v>
      </c>
      <c r="D187" s="30">
        <f>F187</f>
        <v>6.27844</v>
      </c>
      <c r="E187" s="30">
        <f>F187</f>
        <v>6.27844</v>
      </c>
      <c r="F187" s="30">
        <f>ROUND(6.27844,5)</f>
        <v>6.27844</v>
      </c>
      <c r="G187" s="28"/>
      <c r="H187" s="40"/>
    </row>
    <row r="188" spans="1:8" ht="12.75" customHeight="1">
      <c r="A188" s="26">
        <v>43776</v>
      </c>
      <c r="B188" s="27"/>
      <c r="C188" s="30">
        <f>ROUND(6.325,5)</f>
        <v>6.325</v>
      </c>
      <c r="D188" s="30">
        <f>F188</f>
        <v>6.04915</v>
      </c>
      <c r="E188" s="30">
        <f>F188</f>
        <v>6.04915</v>
      </c>
      <c r="F188" s="30">
        <f>ROUND(6.04915,5)</f>
        <v>6.04915</v>
      </c>
      <c r="G188" s="28"/>
      <c r="H188" s="40"/>
    </row>
    <row r="189" spans="1:8" ht="12.75" customHeight="1">
      <c r="A189" s="26">
        <v>43867</v>
      </c>
      <c r="B189" s="27"/>
      <c r="C189" s="30">
        <f>ROUND(6.325,5)</f>
        <v>6.325</v>
      </c>
      <c r="D189" s="30">
        <f>F189</f>
        <v>5.67527</v>
      </c>
      <c r="E189" s="30">
        <f>F189</f>
        <v>5.67527</v>
      </c>
      <c r="F189" s="30">
        <f>ROUND(5.67527,5)</f>
        <v>5.67527</v>
      </c>
      <c r="G189" s="28"/>
      <c r="H189" s="40"/>
    </row>
    <row r="190" spans="1:8" ht="12.75" customHeight="1">
      <c r="A190" s="26">
        <v>43958</v>
      </c>
      <c r="B190" s="27"/>
      <c r="C190" s="30">
        <f>ROUND(6.325,5)</f>
        <v>6.325</v>
      </c>
      <c r="D190" s="30">
        <f>F190</f>
        <v>5.00042</v>
      </c>
      <c r="E190" s="30">
        <f>F190</f>
        <v>5.00042</v>
      </c>
      <c r="F190" s="30">
        <f>ROUND(5.00042,5)</f>
        <v>5.00042</v>
      </c>
      <c r="G190" s="28"/>
      <c r="H190" s="40"/>
    </row>
    <row r="191" spans="1:8" ht="12.75" customHeight="1">
      <c r="A191" s="26">
        <v>44049</v>
      </c>
      <c r="B191" s="27"/>
      <c r="C191" s="30">
        <f>ROUND(6.325,5)</f>
        <v>6.325</v>
      </c>
      <c r="D191" s="30">
        <f>F191</f>
        <v>4.07358</v>
      </c>
      <c r="E191" s="30">
        <f>F191</f>
        <v>4.07358</v>
      </c>
      <c r="F191" s="30">
        <f>ROUND(4.07358,5)</f>
        <v>4.07358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ROUND(9.4,5)</f>
        <v>9.4</v>
      </c>
      <c r="D193" s="30">
        <f>F193</f>
        <v>9.41679</v>
      </c>
      <c r="E193" s="30">
        <f>F193</f>
        <v>9.41679</v>
      </c>
      <c r="F193" s="30">
        <f>ROUND(9.41679,5)</f>
        <v>9.41679</v>
      </c>
      <c r="G193" s="28"/>
      <c r="H193" s="40"/>
    </row>
    <row r="194" spans="1:8" ht="12.75" customHeight="1">
      <c r="A194" s="26">
        <v>43776</v>
      </c>
      <c r="B194" s="27"/>
      <c r="C194" s="30">
        <f>ROUND(9.4,5)</f>
        <v>9.4</v>
      </c>
      <c r="D194" s="30">
        <f>F194</f>
        <v>9.4762</v>
      </c>
      <c r="E194" s="30">
        <f>F194</f>
        <v>9.4762</v>
      </c>
      <c r="F194" s="30">
        <f>ROUND(9.4762,5)</f>
        <v>9.4762</v>
      </c>
      <c r="G194" s="28"/>
      <c r="H194" s="40"/>
    </row>
    <row r="195" spans="1:8" ht="12.75" customHeight="1">
      <c r="A195" s="26">
        <v>43867</v>
      </c>
      <c r="B195" s="27"/>
      <c r="C195" s="30">
        <f>ROUND(9.4,5)</f>
        <v>9.4</v>
      </c>
      <c r="D195" s="30">
        <f>F195</f>
        <v>9.52537</v>
      </c>
      <c r="E195" s="30">
        <f>F195</f>
        <v>9.52537</v>
      </c>
      <c r="F195" s="30">
        <f>ROUND(9.52537,5)</f>
        <v>9.52537</v>
      </c>
      <c r="G195" s="28"/>
      <c r="H195" s="40"/>
    </row>
    <row r="196" spans="1:8" ht="12.75" customHeight="1">
      <c r="A196" s="26">
        <v>43958</v>
      </c>
      <c r="B196" s="27"/>
      <c r="C196" s="30">
        <f>ROUND(9.4,5)</f>
        <v>9.4</v>
      </c>
      <c r="D196" s="30">
        <f>F196</f>
        <v>9.56747</v>
      </c>
      <c r="E196" s="30">
        <f>F196</f>
        <v>9.56747</v>
      </c>
      <c r="F196" s="30">
        <f>ROUND(9.56747,5)</f>
        <v>9.56747</v>
      </c>
      <c r="G196" s="28"/>
      <c r="H196" s="40"/>
    </row>
    <row r="197" spans="1:8" ht="12.75" customHeight="1">
      <c r="A197" s="26">
        <v>44049</v>
      </c>
      <c r="B197" s="27"/>
      <c r="C197" s="30">
        <f>ROUND(9.4,5)</f>
        <v>9.4</v>
      </c>
      <c r="D197" s="30">
        <f>F197</f>
        <v>9.63027</v>
      </c>
      <c r="E197" s="30">
        <f>F197</f>
        <v>9.63027</v>
      </c>
      <c r="F197" s="30">
        <f>ROUND(9.63027,5)</f>
        <v>9.63027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ROUND(3.105,5)</f>
        <v>3.105</v>
      </c>
      <c r="D199" s="30">
        <f>F199</f>
        <v>191.69162</v>
      </c>
      <c r="E199" s="30">
        <f>F199</f>
        <v>191.69162</v>
      </c>
      <c r="F199" s="30">
        <f>ROUND(191.69162,5)</f>
        <v>191.69162</v>
      </c>
      <c r="G199" s="28"/>
      <c r="H199" s="40"/>
    </row>
    <row r="200" spans="1:8" ht="12.75" customHeight="1">
      <c r="A200" s="26">
        <v>43776</v>
      </c>
      <c r="B200" s="27"/>
      <c r="C200" s="30">
        <f>ROUND(3.105,5)</f>
        <v>3.105</v>
      </c>
      <c r="D200" s="30">
        <f>F200</f>
        <v>192.90416</v>
      </c>
      <c r="E200" s="30">
        <f>F200</f>
        <v>192.90416</v>
      </c>
      <c r="F200" s="30">
        <f>ROUND(192.90416,5)</f>
        <v>192.90416</v>
      </c>
      <c r="G200" s="28"/>
      <c r="H200" s="40"/>
    </row>
    <row r="201" spans="1:8" ht="12.75" customHeight="1">
      <c r="A201" s="26">
        <v>43867</v>
      </c>
      <c r="B201" s="27"/>
      <c r="C201" s="30">
        <f>ROUND(3.105,5)</f>
        <v>3.105</v>
      </c>
      <c r="D201" s="30">
        <f>F201</f>
        <v>196.60265</v>
      </c>
      <c r="E201" s="30">
        <f>F201</f>
        <v>196.60265</v>
      </c>
      <c r="F201" s="30">
        <f>ROUND(196.60265,5)</f>
        <v>196.60265</v>
      </c>
      <c r="G201" s="28"/>
      <c r="H201" s="40"/>
    </row>
    <row r="202" spans="1:8" ht="12.75" customHeight="1">
      <c r="A202" s="26">
        <v>43958</v>
      </c>
      <c r="B202" s="27"/>
      <c r="C202" s="30">
        <f>ROUND(3.105,5)</f>
        <v>3.105</v>
      </c>
      <c r="D202" s="30">
        <f>F202</f>
        <v>197.87098</v>
      </c>
      <c r="E202" s="30">
        <f>F202</f>
        <v>197.87098</v>
      </c>
      <c r="F202" s="30">
        <f>ROUND(197.87098,5)</f>
        <v>197.87098</v>
      </c>
      <c r="G202" s="28"/>
      <c r="H202" s="40"/>
    </row>
    <row r="203" spans="1:8" ht="12.75" customHeight="1">
      <c r="A203" s="26">
        <v>44049</v>
      </c>
      <c r="B203" s="27"/>
      <c r="C203" s="30">
        <f>ROUND(3.105,5)</f>
        <v>3.105</v>
      </c>
      <c r="D203" s="30">
        <f>F203</f>
        <v>201.49388</v>
      </c>
      <c r="E203" s="30">
        <f>F203</f>
        <v>201.49388</v>
      </c>
      <c r="F203" s="30">
        <f>ROUND(201.49388,5)</f>
        <v>201.49388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ROUND(2.52,5)</f>
        <v>2.52</v>
      </c>
      <c r="D205" s="30">
        <f>F205</f>
        <v>160.24405</v>
      </c>
      <c r="E205" s="30">
        <f>F205</f>
        <v>160.24405</v>
      </c>
      <c r="F205" s="30">
        <f>ROUND(160.24405,5)</f>
        <v>160.24405</v>
      </c>
      <c r="G205" s="28"/>
      <c r="H205" s="40"/>
    </row>
    <row r="206" spans="1:8" ht="12.75" customHeight="1">
      <c r="A206" s="26">
        <v>43776</v>
      </c>
      <c r="B206" s="27"/>
      <c r="C206" s="30">
        <f>ROUND(2.52,5)</f>
        <v>2.52</v>
      </c>
      <c r="D206" s="30">
        <f>F206</f>
        <v>163.43669</v>
      </c>
      <c r="E206" s="30">
        <f>F206</f>
        <v>163.43669</v>
      </c>
      <c r="F206" s="30">
        <f>ROUND(163.43669,5)</f>
        <v>163.43669</v>
      </c>
      <c r="G206" s="28"/>
      <c r="H206" s="40"/>
    </row>
    <row r="207" spans="1:8" ht="12.75" customHeight="1">
      <c r="A207" s="26">
        <v>43867</v>
      </c>
      <c r="B207" s="27"/>
      <c r="C207" s="30">
        <f>ROUND(2.52,5)</f>
        <v>2.52</v>
      </c>
      <c r="D207" s="30">
        <f>F207</f>
        <v>164.32388</v>
      </c>
      <c r="E207" s="30">
        <f>F207</f>
        <v>164.32388</v>
      </c>
      <c r="F207" s="30">
        <f>ROUND(164.32388,5)</f>
        <v>164.32388</v>
      </c>
      <c r="G207" s="28"/>
      <c r="H207" s="40"/>
    </row>
    <row r="208" spans="1:8" ht="12.75" customHeight="1">
      <c r="A208" s="26">
        <v>43958</v>
      </c>
      <c r="B208" s="27"/>
      <c r="C208" s="30">
        <f>ROUND(2.52,5)</f>
        <v>2.52</v>
      </c>
      <c r="D208" s="30">
        <f>F208</f>
        <v>167.60057</v>
      </c>
      <c r="E208" s="30">
        <f>F208</f>
        <v>167.60057</v>
      </c>
      <c r="F208" s="30">
        <f>ROUND(167.60057,5)</f>
        <v>167.60057</v>
      </c>
      <c r="G208" s="28"/>
      <c r="H208" s="40"/>
    </row>
    <row r="209" spans="1:8" ht="12.75" customHeight="1">
      <c r="A209" s="26">
        <v>44049</v>
      </c>
      <c r="B209" s="27"/>
      <c r="C209" s="30">
        <f>ROUND(2.52,5)</f>
        <v>2.52</v>
      </c>
      <c r="D209" s="30">
        <f>F209</f>
        <v>168.3766</v>
      </c>
      <c r="E209" s="30">
        <f>F209</f>
        <v>168.3766</v>
      </c>
      <c r="F209" s="30">
        <f>ROUND(168.3766,5)</f>
        <v>168.3766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ROUND(9.015,5)</f>
        <v>9.015</v>
      </c>
      <c r="D211" s="30">
        <f>F211</f>
        <v>9.03128</v>
      </c>
      <c r="E211" s="30">
        <f>F211</f>
        <v>9.03128</v>
      </c>
      <c r="F211" s="30">
        <f>ROUND(9.03128,5)</f>
        <v>9.03128</v>
      </c>
      <c r="G211" s="28"/>
      <c r="H211" s="40"/>
    </row>
    <row r="212" spans="1:8" ht="12.75" customHeight="1">
      <c r="A212" s="26">
        <v>43776</v>
      </c>
      <c r="B212" s="27"/>
      <c r="C212" s="30">
        <f>ROUND(9.015,5)</f>
        <v>9.015</v>
      </c>
      <c r="D212" s="30">
        <f>F212</f>
        <v>9.09192</v>
      </c>
      <c r="E212" s="30">
        <f>F212</f>
        <v>9.09192</v>
      </c>
      <c r="F212" s="30">
        <f>ROUND(9.09192,5)</f>
        <v>9.09192</v>
      </c>
      <c r="G212" s="28"/>
      <c r="H212" s="40"/>
    </row>
    <row r="213" spans="1:8" ht="12.75" customHeight="1">
      <c r="A213" s="26">
        <v>43867</v>
      </c>
      <c r="B213" s="27"/>
      <c r="C213" s="30">
        <f>ROUND(9.015,5)</f>
        <v>9.015</v>
      </c>
      <c r="D213" s="30">
        <f>F213</f>
        <v>9.1433</v>
      </c>
      <c r="E213" s="30">
        <f>F213</f>
        <v>9.1433</v>
      </c>
      <c r="F213" s="30">
        <f>ROUND(9.1433,5)</f>
        <v>9.1433</v>
      </c>
      <c r="G213" s="28"/>
      <c r="H213" s="40"/>
    </row>
    <row r="214" spans="1:8" ht="12.75" customHeight="1">
      <c r="A214" s="26">
        <v>43958</v>
      </c>
      <c r="B214" s="27"/>
      <c r="C214" s="30">
        <f>ROUND(9.015,5)</f>
        <v>9.015</v>
      </c>
      <c r="D214" s="30">
        <f>F214</f>
        <v>9.17986</v>
      </c>
      <c r="E214" s="30">
        <f>F214</f>
        <v>9.17986</v>
      </c>
      <c r="F214" s="30">
        <f>ROUND(9.17986,5)</f>
        <v>9.17986</v>
      </c>
      <c r="G214" s="28"/>
      <c r="H214" s="40"/>
    </row>
    <row r="215" spans="1:8" ht="12.75" customHeight="1">
      <c r="A215" s="26">
        <v>44049</v>
      </c>
      <c r="B215" s="27"/>
      <c r="C215" s="30">
        <f>ROUND(9.015,5)</f>
        <v>9.015</v>
      </c>
      <c r="D215" s="30">
        <f>F215</f>
        <v>9.24134</v>
      </c>
      <c r="E215" s="30">
        <f>F215</f>
        <v>9.24134</v>
      </c>
      <c r="F215" s="30">
        <f>ROUND(9.24134,5)</f>
        <v>9.24134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ROUND(9.63,5)</f>
        <v>9.63</v>
      </c>
      <c r="D217" s="30">
        <f>F217</f>
        <v>9.64719</v>
      </c>
      <c r="E217" s="30">
        <f>F217</f>
        <v>9.64719</v>
      </c>
      <c r="F217" s="30">
        <f>ROUND(9.64719,5)</f>
        <v>9.64719</v>
      </c>
      <c r="G217" s="28"/>
      <c r="H217" s="40"/>
    </row>
    <row r="218" spans="1:8" ht="12.75" customHeight="1">
      <c r="A218" s="26">
        <v>43776</v>
      </c>
      <c r="B218" s="27"/>
      <c r="C218" s="30">
        <f>ROUND(9.63,5)</f>
        <v>9.63</v>
      </c>
      <c r="D218" s="30">
        <f>F218</f>
        <v>9.71048</v>
      </c>
      <c r="E218" s="30">
        <f>F218</f>
        <v>9.71048</v>
      </c>
      <c r="F218" s="30">
        <f>ROUND(9.71048,5)</f>
        <v>9.71048</v>
      </c>
      <c r="G218" s="28"/>
      <c r="H218" s="40"/>
    </row>
    <row r="219" spans="1:8" ht="12.75" customHeight="1">
      <c r="A219" s="26">
        <v>43867</v>
      </c>
      <c r="B219" s="27"/>
      <c r="C219" s="30">
        <f>ROUND(9.63,5)</f>
        <v>9.63</v>
      </c>
      <c r="D219" s="30">
        <f>F219</f>
        <v>9.7656</v>
      </c>
      <c r="E219" s="30">
        <f>F219</f>
        <v>9.7656</v>
      </c>
      <c r="F219" s="30">
        <f>ROUND(9.7656,5)</f>
        <v>9.7656</v>
      </c>
      <c r="G219" s="28"/>
      <c r="H219" s="40"/>
    </row>
    <row r="220" spans="1:8" ht="12.75" customHeight="1">
      <c r="A220" s="26">
        <v>43958</v>
      </c>
      <c r="B220" s="27"/>
      <c r="C220" s="30">
        <f>ROUND(9.63,5)</f>
        <v>9.63</v>
      </c>
      <c r="D220" s="30">
        <f>F220</f>
        <v>9.80885</v>
      </c>
      <c r="E220" s="30">
        <f>F220</f>
        <v>9.80885</v>
      </c>
      <c r="F220" s="30">
        <f>ROUND(9.80885,5)</f>
        <v>9.80885</v>
      </c>
      <c r="G220" s="28"/>
      <c r="H220" s="40"/>
    </row>
    <row r="221" spans="1:8" ht="12.75" customHeight="1">
      <c r="A221" s="26">
        <v>44049</v>
      </c>
      <c r="B221" s="27"/>
      <c r="C221" s="30">
        <f>ROUND(9.63,5)</f>
        <v>9.63</v>
      </c>
      <c r="D221" s="30">
        <f>F221</f>
        <v>9.87096</v>
      </c>
      <c r="E221" s="30">
        <f>F221</f>
        <v>9.87096</v>
      </c>
      <c r="F221" s="30">
        <f>ROUND(9.87096,5)</f>
        <v>9.87096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ROUND(9.635,5)</f>
        <v>9.635</v>
      </c>
      <c r="D223" s="30">
        <f>F223</f>
        <v>9.65211</v>
      </c>
      <c r="E223" s="30">
        <f>F223</f>
        <v>9.65211</v>
      </c>
      <c r="F223" s="30">
        <f>ROUND(9.65211,5)</f>
        <v>9.65211</v>
      </c>
      <c r="G223" s="28"/>
      <c r="H223" s="40"/>
    </row>
    <row r="224" spans="1:8" ht="12.75" customHeight="1">
      <c r="A224" s="26">
        <v>43776</v>
      </c>
      <c r="B224" s="27"/>
      <c r="C224" s="30">
        <f>ROUND(9.635,5)</f>
        <v>9.635</v>
      </c>
      <c r="D224" s="30">
        <f>F224</f>
        <v>9.71503</v>
      </c>
      <c r="E224" s="30">
        <f>F224</f>
        <v>9.71503</v>
      </c>
      <c r="F224" s="30">
        <f>ROUND(9.71503,5)</f>
        <v>9.71503</v>
      </c>
      <c r="G224" s="28"/>
      <c r="H224" s="40"/>
    </row>
    <row r="225" spans="1:8" ht="12.75" customHeight="1">
      <c r="A225" s="26">
        <v>43867</v>
      </c>
      <c r="B225" s="27"/>
      <c r="C225" s="30">
        <f>ROUND(9.635,5)</f>
        <v>9.635</v>
      </c>
      <c r="D225" s="30">
        <f>F225</f>
        <v>9.76982</v>
      </c>
      <c r="E225" s="30">
        <f>F225</f>
        <v>9.76982</v>
      </c>
      <c r="F225" s="30">
        <f>ROUND(9.76982,5)</f>
        <v>9.76982</v>
      </c>
      <c r="G225" s="28"/>
      <c r="H225" s="40"/>
    </row>
    <row r="226" spans="1:8" ht="12.75" customHeight="1">
      <c r="A226" s="26">
        <v>43958</v>
      </c>
      <c r="B226" s="27"/>
      <c r="C226" s="30">
        <f>ROUND(9.635,5)</f>
        <v>9.635</v>
      </c>
      <c r="D226" s="30">
        <f>F226</f>
        <v>9.81277</v>
      </c>
      <c r="E226" s="30">
        <f>F226</f>
        <v>9.81277</v>
      </c>
      <c r="F226" s="30">
        <f>ROUND(9.81277,5)</f>
        <v>9.81277</v>
      </c>
      <c r="G226" s="28"/>
      <c r="H226" s="40"/>
    </row>
    <row r="227" spans="1:8" ht="12.75" customHeight="1">
      <c r="A227" s="26">
        <v>44049</v>
      </c>
      <c r="B227" s="27"/>
      <c r="C227" s="30">
        <f>ROUND(9.635,5)</f>
        <v>9.635</v>
      </c>
      <c r="D227" s="30">
        <f>F227</f>
        <v>9.87442</v>
      </c>
      <c r="E227" s="30">
        <f>F227</f>
        <v>9.87442</v>
      </c>
      <c r="F227" s="30">
        <f>ROUND(9.87442,5)</f>
        <v>9.87442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ROUND(741.282,3)</f>
        <v>741.282</v>
      </c>
      <c r="D229" s="31">
        <f>F229</f>
        <v>745.218</v>
      </c>
      <c r="E229" s="31">
        <f>F229</f>
        <v>745.218</v>
      </c>
      <c r="F229" s="31">
        <f>ROUND(745.218,3)</f>
        <v>745.218</v>
      </c>
      <c r="G229" s="28"/>
      <c r="H229" s="40"/>
    </row>
    <row r="230" spans="1:8" ht="12.75" customHeight="1">
      <c r="A230" s="26">
        <v>43776</v>
      </c>
      <c r="B230" s="27"/>
      <c r="C230" s="31">
        <f>ROUND(741.282,3)</f>
        <v>741.282</v>
      </c>
      <c r="D230" s="31">
        <f>F230</f>
        <v>759.867</v>
      </c>
      <c r="E230" s="31">
        <f>F230</f>
        <v>759.867</v>
      </c>
      <c r="F230" s="31">
        <f>ROUND(759.867,3)</f>
        <v>759.867</v>
      </c>
      <c r="G230" s="28"/>
      <c r="H230" s="40"/>
    </row>
    <row r="231" spans="1:8" ht="12.75" customHeight="1">
      <c r="A231" s="26">
        <v>43867</v>
      </c>
      <c r="B231" s="27"/>
      <c r="C231" s="31">
        <f>ROUND(741.282,3)</f>
        <v>741.282</v>
      </c>
      <c r="D231" s="31">
        <f>F231</f>
        <v>774.255</v>
      </c>
      <c r="E231" s="31">
        <f>F231</f>
        <v>774.255</v>
      </c>
      <c r="F231" s="31">
        <f>ROUND(774.255,3)</f>
        <v>774.255</v>
      </c>
      <c r="G231" s="28"/>
      <c r="H231" s="40"/>
    </row>
    <row r="232" spans="1:8" ht="12.75" customHeight="1">
      <c r="A232" s="26">
        <v>43958</v>
      </c>
      <c r="B232" s="27"/>
      <c r="C232" s="31">
        <f>ROUND(741.282,3)</f>
        <v>741.282</v>
      </c>
      <c r="D232" s="31">
        <f>F232</f>
        <v>789.513</v>
      </c>
      <c r="E232" s="31">
        <f>F232</f>
        <v>789.513</v>
      </c>
      <c r="F232" s="31">
        <f>ROUND(789.513,3)</f>
        <v>789.513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ROUND(650.238,3)</f>
        <v>650.238</v>
      </c>
      <c r="D234" s="31">
        <f>F234</f>
        <v>653.691</v>
      </c>
      <c r="E234" s="31">
        <f>F234</f>
        <v>653.691</v>
      </c>
      <c r="F234" s="31">
        <f>ROUND(653.691,3)</f>
        <v>653.691</v>
      </c>
      <c r="G234" s="28"/>
      <c r="H234" s="40"/>
    </row>
    <row r="235" spans="1:8" ht="12.75" customHeight="1">
      <c r="A235" s="26">
        <v>43776</v>
      </c>
      <c r="B235" s="27"/>
      <c r="C235" s="31">
        <f>ROUND(650.238,3)</f>
        <v>650.238</v>
      </c>
      <c r="D235" s="31">
        <f>F235</f>
        <v>666.541</v>
      </c>
      <c r="E235" s="31">
        <f>F235</f>
        <v>666.541</v>
      </c>
      <c r="F235" s="31">
        <f>ROUND(666.541,3)</f>
        <v>666.541</v>
      </c>
      <c r="G235" s="28"/>
      <c r="H235" s="40"/>
    </row>
    <row r="236" spans="1:8" ht="12.75" customHeight="1">
      <c r="A236" s="26">
        <v>43867</v>
      </c>
      <c r="B236" s="27"/>
      <c r="C236" s="31">
        <f>ROUND(650.238,3)</f>
        <v>650.238</v>
      </c>
      <c r="D236" s="31">
        <f>F236</f>
        <v>679.161</v>
      </c>
      <c r="E236" s="31">
        <f>F236</f>
        <v>679.161</v>
      </c>
      <c r="F236" s="31">
        <f>ROUND(679.161,3)</f>
        <v>679.161</v>
      </c>
      <c r="G236" s="28"/>
      <c r="H236" s="40"/>
    </row>
    <row r="237" spans="1:8" ht="12.75" customHeight="1">
      <c r="A237" s="26">
        <v>43958</v>
      </c>
      <c r="B237" s="27"/>
      <c r="C237" s="31">
        <f>ROUND(650.238,3)</f>
        <v>650.238</v>
      </c>
      <c r="D237" s="31">
        <f>F237</f>
        <v>692.546</v>
      </c>
      <c r="E237" s="31">
        <f>F237</f>
        <v>692.546</v>
      </c>
      <c r="F237" s="31">
        <f>ROUND(692.546,3)</f>
        <v>692.546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ROUND(759.099,3)</f>
        <v>759.099</v>
      </c>
      <c r="D239" s="31">
        <f>F239</f>
        <v>763.13</v>
      </c>
      <c r="E239" s="31">
        <f>F239</f>
        <v>763.13</v>
      </c>
      <c r="F239" s="31">
        <f>ROUND(763.13,3)</f>
        <v>763.13</v>
      </c>
      <c r="G239" s="28"/>
      <c r="H239" s="40"/>
    </row>
    <row r="240" spans="1:8" ht="12.75" customHeight="1">
      <c r="A240" s="26">
        <v>43776</v>
      </c>
      <c r="B240" s="27"/>
      <c r="C240" s="31">
        <f>ROUND(759.099,3)</f>
        <v>759.099</v>
      </c>
      <c r="D240" s="31">
        <f>F240</f>
        <v>778.131</v>
      </c>
      <c r="E240" s="31">
        <f>F240</f>
        <v>778.131</v>
      </c>
      <c r="F240" s="31">
        <f>ROUND(778.131,3)</f>
        <v>778.131</v>
      </c>
      <c r="G240" s="28"/>
      <c r="H240" s="40"/>
    </row>
    <row r="241" spans="1:8" ht="12.75" customHeight="1">
      <c r="A241" s="26">
        <v>43867</v>
      </c>
      <c r="B241" s="27"/>
      <c r="C241" s="31">
        <f>ROUND(759.099,3)</f>
        <v>759.099</v>
      </c>
      <c r="D241" s="31">
        <f>F241</f>
        <v>792.864</v>
      </c>
      <c r="E241" s="31">
        <f>F241</f>
        <v>792.864</v>
      </c>
      <c r="F241" s="31">
        <f>ROUND(792.864,3)</f>
        <v>792.864</v>
      </c>
      <c r="G241" s="28"/>
      <c r="H241" s="40"/>
    </row>
    <row r="242" spans="1:8" ht="12.75" customHeight="1">
      <c r="A242" s="26">
        <v>43958</v>
      </c>
      <c r="B242" s="27"/>
      <c r="C242" s="31">
        <f>ROUND(759.099,3)</f>
        <v>759.099</v>
      </c>
      <c r="D242" s="31">
        <f>F242</f>
        <v>808.49</v>
      </c>
      <c r="E242" s="31">
        <f>F242</f>
        <v>808.49</v>
      </c>
      <c r="F242" s="31">
        <f>ROUND(808.49,3)</f>
        <v>808.49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ROUND(682.596,3)</f>
        <v>682.596</v>
      </c>
      <c r="D244" s="31">
        <f>F244</f>
        <v>686.22</v>
      </c>
      <c r="E244" s="31">
        <f>F244</f>
        <v>686.22</v>
      </c>
      <c r="F244" s="31">
        <f>ROUND(686.22,3)</f>
        <v>686.22</v>
      </c>
      <c r="G244" s="28"/>
      <c r="H244" s="40"/>
    </row>
    <row r="245" spans="1:8" ht="12.75" customHeight="1">
      <c r="A245" s="26">
        <v>43776</v>
      </c>
      <c r="B245" s="27"/>
      <c r="C245" s="31">
        <f>ROUND(682.596,3)</f>
        <v>682.596</v>
      </c>
      <c r="D245" s="31">
        <f>F245</f>
        <v>699.71</v>
      </c>
      <c r="E245" s="31">
        <f>F245</f>
        <v>699.71</v>
      </c>
      <c r="F245" s="31">
        <f>ROUND(699.71,3)</f>
        <v>699.71</v>
      </c>
      <c r="G245" s="28"/>
      <c r="H245" s="40"/>
    </row>
    <row r="246" spans="1:8" ht="12.75" customHeight="1">
      <c r="A246" s="26">
        <v>43867</v>
      </c>
      <c r="B246" s="27"/>
      <c r="C246" s="31">
        <f>ROUND(682.596,3)</f>
        <v>682.596</v>
      </c>
      <c r="D246" s="31">
        <f>F246</f>
        <v>712.958</v>
      </c>
      <c r="E246" s="31">
        <f>F246</f>
        <v>712.958</v>
      </c>
      <c r="F246" s="31">
        <f>ROUND(712.958,3)</f>
        <v>712.958</v>
      </c>
      <c r="G246" s="28"/>
      <c r="H246" s="40"/>
    </row>
    <row r="247" spans="1:8" ht="12.75" customHeight="1">
      <c r="A247" s="26">
        <v>43958</v>
      </c>
      <c r="B247" s="27"/>
      <c r="C247" s="31">
        <f>ROUND(682.596,3)</f>
        <v>682.596</v>
      </c>
      <c r="D247" s="31">
        <f>F247</f>
        <v>727.009</v>
      </c>
      <c r="E247" s="31">
        <f>F247</f>
        <v>727.009</v>
      </c>
      <c r="F247" s="31">
        <f>ROUND(727.009,3)</f>
        <v>727.009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ROUND(260.731438427865,3)</f>
        <v>260.731</v>
      </c>
      <c r="D249" s="31">
        <f>F249</f>
        <v>262.135</v>
      </c>
      <c r="E249" s="31">
        <f>F249</f>
        <v>262.135</v>
      </c>
      <c r="F249" s="31">
        <f>ROUND(262.135,3)</f>
        <v>262.135</v>
      </c>
      <c r="G249" s="28"/>
      <c r="H249" s="40"/>
    </row>
    <row r="250" spans="1:8" ht="12.75" customHeight="1">
      <c r="A250" s="26">
        <v>43776</v>
      </c>
      <c r="B250" s="27"/>
      <c r="C250" s="31">
        <f>ROUND(260.731438427865,3)</f>
        <v>260.731</v>
      </c>
      <c r="D250" s="31">
        <f>F250</f>
        <v>267.358</v>
      </c>
      <c r="E250" s="31">
        <f>F250</f>
        <v>267.358</v>
      </c>
      <c r="F250" s="31">
        <f>ROUND(267.358,3)</f>
        <v>267.358</v>
      </c>
      <c r="G250" s="28"/>
      <c r="H250" s="40"/>
    </row>
    <row r="251" spans="1:8" ht="12.75" customHeight="1">
      <c r="A251" s="26">
        <v>43867</v>
      </c>
      <c r="B251" s="27"/>
      <c r="C251" s="31">
        <f>ROUND(260.731438427865,3)</f>
        <v>260.731</v>
      </c>
      <c r="D251" s="31">
        <f>F251</f>
        <v>272.483</v>
      </c>
      <c r="E251" s="31">
        <f>F251</f>
        <v>272.483</v>
      </c>
      <c r="F251" s="31">
        <f>ROUND(272.483,3)</f>
        <v>272.483</v>
      </c>
      <c r="G251" s="28"/>
      <c r="H251" s="40"/>
    </row>
    <row r="252" spans="1:8" ht="12.75" customHeight="1">
      <c r="A252" s="26">
        <v>43958</v>
      </c>
      <c r="B252" s="27"/>
      <c r="C252" s="31">
        <f>ROUND(260.731438427865,3)</f>
        <v>260.731</v>
      </c>
      <c r="D252" s="31">
        <f>F252</f>
        <v>277.915</v>
      </c>
      <c r="E252" s="31">
        <f>F252</f>
        <v>277.915</v>
      </c>
      <c r="F252" s="31">
        <f>ROUND(277.915,3)</f>
        <v>277.915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ROUND(7.025,3)</f>
        <v>7.025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ROUND(7.025,3)</f>
        <v>7.025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ROUND(675.983,3)</f>
        <v>675.983</v>
      </c>
      <c r="D257" s="31">
        <f>F257</f>
        <v>679.572</v>
      </c>
      <c r="E257" s="31">
        <f>F257</f>
        <v>679.572</v>
      </c>
      <c r="F257" s="31">
        <f>ROUND(679.572,3)</f>
        <v>679.572</v>
      </c>
      <c r="G257" s="28"/>
      <c r="H257" s="40"/>
    </row>
    <row r="258" spans="1:8" ht="12.75" customHeight="1">
      <c r="A258" s="26">
        <v>43776</v>
      </c>
      <c r="B258" s="27"/>
      <c r="C258" s="31">
        <f>ROUND(675.983,3)</f>
        <v>675.983</v>
      </c>
      <c r="D258" s="31">
        <f>F258</f>
        <v>692.931</v>
      </c>
      <c r="E258" s="31">
        <f>F258</f>
        <v>692.931</v>
      </c>
      <c r="F258" s="31">
        <f>ROUND(692.931,3)</f>
        <v>692.931</v>
      </c>
      <c r="G258" s="28"/>
      <c r="H258" s="40"/>
    </row>
    <row r="259" spans="1:8" ht="12.75" customHeight="1">
      <c r="A259" s="26">
        <v>43867</v>
      </c>
      <c r="B259" s="27"/>
      <c r="C259" s="31">
        <f>ROUND(675.983,3)</f>
        <v>675.983</v>
      </c>
      <c r="D259" s="31">
        <f>F259</f>
        <v>706.051</v>
      </c>
      <c r="E259" s="31">
        <f>F259</f>
        <v>706.051</v>
      </c>
      <c r="F259" s="31">
        <f>ROUND(706.051,3)</f>
        <v>706.051</v>
      </c>
      <c r="G259" s="28"/>
      <c r="H259" s="40"/>
    </row>
    <row r="260" spans="1:8" ht="12.75" customHeight="1">
      <c r="A260" s="26">
        <v>43958</v>
      </c>
      <c r="B260" s="27"/>
      <c r="C260" s="31">
        <f>ROUND(675.983,3)</f>
        <v>675.983</v>
      </c>
      <c r="D260" s="31">
        <f>F260</f>
        <v>719.966</v>
      </c>
      <c r="E260" s="31">
        <f>F260</f>
        <v>719.966</v>
      </c>
      <c r="F260" s="31">
        <f>ROUND(719.966,3)</f>
        <v>719.966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ROUND(98.8092279012393,2)</f>
        <v>98.81</v>
      </c>
      <c r="D262" s="28">
        <f>F262</f>
        <v>98.57</v>
      </c>
      <c r="E262" s="28">
        <f>F262</f>
        <v>98.57</v>
      </c>
      <c r="F262" s="28">
        <f>ROUND(98.5659561992231,2)</f>
        <v>98.57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ROUND(95.5341508173134,2)</f>
        <v>95.53</v>
      </c>
      <c r="D264" s="28">
        <f>F264</f>
        <v>94.27</v>
      </c>
      <c r="E264" s="28">
        <f>F264</f>
        <v>94.27</v>
      </c>
      <c r="F264" s="28">
        <f>ROUND(94.2724201952533,2)</f>
        <v>94.27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ROUND(93.1740085035564,2)</f>
        <v>93.17</v>
      </c>
      <c r="D266" s="28">
        <f>F266</f>
        <v>92.45</v>
      </c>
      <c r="E266" s="28">
        <f>F266</f>
        <v>92.45</v>
      </c>
      <c r="F266" s="28">
        <f>ROUND(92.4527207115155,2)</f>
        <v>92.45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ROUND(99.8487822090581,2)</f>
        <v>99.85</v>
      </c>
      <c r="D268" s="28">
        <f>F268</f>
        <v>99.85</v>
      </c>
      <c r="E268" s="28">
        <f>F268</f>
        <v>99.85</v>
      </c>
      <c r="F268" s="28">
        <f>ROUND(99.8487822090581,2)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ROUND(98.8092279012393,5)</f>
        <v>98.80923</v>
      </c>
      <c r="D270" s="30">
        <f>F270</f>
        <v>101.84338</v>
      </c>
      <c r="E270" s="30">
        <f>F270</f>
        <v>101.84338</v>
      </c>
      <c r="F270" s="30">
        <f>ROUND(101.843376817675,5)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ROUND(98.8092279012393,2)</f>
        <v>98.81</v>
      </c>
      <c r="D272" s="28">
        <f>F272</f>
        <v>101.99</v>
      </c>
      <c r="E272" s="28">
        <f>F272</f>
        <v>101.99</v>
      </c>
      <c r="F272" s="28">
        <f>ROUND(101.986710940372,2)</f>
        <v>101.99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ROUND(98.8092279012393,2)</f>
        <v>98.81</v>
      </c>
      <c r="D274" s="28">
        <f>F274</f>
        <v>98.81</v>
      </c>
      <c r="E274" s="28">
        <f>F274</f>
        <v>98.81</v>
      </c>
      <c r="F274" s="28">
        <f>ROUND(98.8092279012393,2)</f>
        <v>98.81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ROUND(95.5341508173134,5)</f>
        <v>95.53415</v>
      </c>
      <c r="D276" s="30">
        <f>F276</f>
        <v>95.43502</v>
      </c>
      <c r="E276" s="30">
        <f>F276</f>
        <v>95.43502</v>
      </c>
      <c r="F276" s="30">
        <f>ROUND(95.4350235509215,5)</f>
        <v>95.43502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ROUND(95.5341508173134,5)</f>
        <v>95.53415</v>
      </c>
      <c r="D278" s="30">
        <f>F278</f>
        <v>94.43451</v>
      </c>
      <c r="E278" s="30">
        <f>F278</f>
        <v>94.43451</v>
      </c>
      <c r="F278" s="30">
        <f>ROUND(94.4345063719303,5)</f>
        <v>94.43451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ROUND(95.5341508173134,5)</f>
        <v>95.53415</v>
      </c>
      <c r="D280" s="30">
        <f>F280</f>
        <v>93.39059</v>
      </c>
      <c r="E280" s="30">
        <f>F280</f>
        <v>93.39059</v>
      </c>
      <c r="F280" s="30">
        <f>ROUND(93.3905942441895,5)</f>
        <v>93.39059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ROUND(95.5341508173134,5)</f>
        <v>95.53415</v>
      </c>
      <c r="D282" s="30">
        <f>F282</f>
        <v>93.31824</v>
      </c>
      <c r="E282" s="30">
        <f>F282</f>
        <v>93.31824</v>
      </c>
      <c r="F282" s="30">
        <f>ROUND(93.3182375011674,5)</f>
        <v>93.31824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ROUND(95.5341508173134,5)</f>
        <v>95.53415</v>
      </c>
      <c r="D284" s="30">
        <f>F284</f>
        <v>95.31637</v>
      </c>
      <c r="E284" s="30">
        <f>F284</f>
        <v>95.31637</v>
      </c>
      <c r="F284" s="30">
        <f>ROUND(95.3163745963707,5)</f>
        <v>95.31637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ROUND(95.5341508173134,5)</f>
        <v>95.53415</v>
      </c>
      <c r="D286" s="30">
        <f>F286</f>
        <v>95.27207</v>
      </c>
      <c r="E286" s="30">
        <f>F286</f>
        <v>95.27207</v>
      </c>
      <c r="F286" s="30">
        <f>ROUND(95.2720704469762,5)</f>
        <v>95.27207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ROUND(95.5341508173134,5)</f>
        <v>95.53415</v>
      </c>
      <c r="D288" s="30">
        <f>F288</f>
        <v>96.26155</v>
      </c>
      <c r="E288" s="30">
        <f>F288</f>
        <v>96.26155</v>
      </c>
      <c r="F288" s="30">
        <f>ROUND(96.2615459720755,5)</f>
        <v>96.26155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ROUND(95.5341508173134,5)</f>
        <v>95.53415</v>
      </c>
      <c r="D290" s="30">
        <f>F290</f>
        <v>100.0296</v>
      </c>
      <c r="E290" s="30">
        <f>F290</f>
        <v>100.0296</v>
      </c>
      <c r="F290" s="30">
        <f>ROUND(100.029604900169,5)</f>
        <v>100.0296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ROUND(95.5341508173134,2)</f>
        <v>95.53</v>
      </c>
      <c r="D292" s="28">
        <f>F292</f>
        <v>100.22</v>
      </c>
      <c r="E292" s="28">
        <f>F292</f>
        <v>100.22</v>
      </c>
      <c r="F292" s="28">
        <f>ROUND(100.224351636689,2)</f>
        <v>100.22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ROUND(95.5341508173134,2)</f>
        <v>95.53</v>
      </c>
      <c r="D294" s="28">
        <f>F294</f>
        <v>95.53</v>
      </c>
      <c r="E294" s="28">
        <f>F294</f>
        <v>95.53</v>
      </c>
      <c r="F294" s="28">
        <f>ROUND(95.5341508173134,2)</f>
        <v>95.53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ROUND(93.1740085035564,5)</f>
        <v>93.17401</v>
      </c>
      <c r="D296" s="30">
        <f>F296</f>
        <v>91.17373</v>
      </c>
      <c r="E296" s="30">
        <f>F296</f>
        <v>91.17373</v>
      </c>
      <c r="F296" s="30">
        <f>ROUND(91.1737266465102,5)</f>
        <v>91.17373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ROUND(93.1740085035564,5)</f>
        <v>93.17401</v>
      </c>
      <c r="D298" s="30">
        <f>F298</f>
        <v>88.0335</v>
      </c>
      <c r="E298" s="30">
        <f>F298</f>
        <v>88.0335</v>
      </c>
      <c r="F298" s="30">
        <f>ROUND(88.0335023837312,5)</f>
        <v>88.0335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ROUND(93.1740085035564,5)</f>
        <v>93.17401</v>
      </c>
      <c r="D300" s="30">
        <f>F300</f>
        <v>86.67232</v>
      </c>
      <c r="E300" s="30">
        <f>F300</f>
        <v>86.67232</v>
      </c>
      <c r="F300" s="30">
        <f>ROUND(86.6723222987341,5)</f>
        <v>86.67232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ROUND(93.1740085035564,5)</f>
        <v>93.17401</v>
      </c>
      <c r="D302" s="30">
        <f>F302</f>
        <v>88.81107</v>
      </c>
      <c r="E302" s="30">
        <f>F302</f>
        <v>88.81107</v>
      </c>
      <c r="F302" s="30">
        <f>ROUND(88.8110741719857,5)</f>
        <v>88.81107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ROUND(93.1740085035564,5)</f>
        <v>93.17401</v>
      </c>
      <c r="D304" s="30">
        <f>F304</f>
        <v>92.64614</v>
      </c>
      <c r="E304" s="30">
        <f>F304</f>
        <v>92.64614</v>
      </c>
      <c r="F304" s="30">
        <f>ROUND(92.6461449529739,5)</f>
        <v>92.64614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ROUND(93.1740085035564,5)</f>
        <v>93.17401</v>
      </c>
      <c r="D306" s="30">
        <f>F306</f>
        <v>91.15289</v>
      </c>
      <c r="E306" s="30">
        <f>F306</f>
        <v>91.15289</v>
      </c>
      <c r="F306" s="30">
        <f>ROUND(91.1528902156692,5)</f>
        <v>91.15289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ROUND(93.1740085035564,5)</f>
        <v>93.17401</v>
      </c>
      <c r="D308" s="30">
        <f>F308</f>
        <v>93.23705</v>
      </c>
      <c r="E308" s="30">
        <f>F308</f>
        <v>93.23705</v>
      </c>
      <c r="F308" s="30">
        <f>ROUND(93.2370515231381,5)</f>
        <v>93.23705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ROUND(93.1740085035564,5)</f>
        <v>93.17401</v>
      </c>
      <c r="D310" s="30">
        <f>F310</f>
        <v>98.7614</v>
      </c>
      <c r="E310" s="30">
        <f>F310</f>
        <v>98.7614</v>
      </c>
      <c r="F310" s="30">
        <f>ROUND(98.7614041564791,5)</f>
        <v>98.7614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ROUND(93.1740085035564,2)</f>
        <v>93.17</v>
      </c>
      <c r="D312" s="28">
        <f>F312</f>
        <v>99.77</v>
      </c>
      <c r="E312" s="28">
        <f>F312</f>
        <v>99.77</v>
      </c>
      <c r="F312" s="28">
        <f>ROUND(99.7746294769239,2)</f>
        <v>99.77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ROUND(93.1740085035564,2)</f>
        <v>93.17</v>
      </c>
      <c r="D314" s="38">
        <f>F314</f>
        <v>93.17</v>
      </c>
      <c r="E314" s="38">
        <f>F314</f>
        <v>93.17</v>
      </c>
      <c r="F314" s="38">
        <f>ROUND(93.1740085035564,2)</f>
        <v>93.17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2019-07-05T15:40:38Z</dcterms:modified>
  <cp:category/>
  <cp:version/>
  <cp:contentType/>
  <cp:contentStatus/>
</cp:coreProperties>
</file>