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<sst xmlns="http://schemas.openxmlformats.org/spreadsheetml/2006/main" count="86" uniqueCount="84">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</sst>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44117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ROUND(91.016425841697,2)</f>
        <v>91.02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ROUND(93.9707897999711,2)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91.02</v>
      </c>
      <c r="D7" s="20">
        <f t="shared" si="1"/>
        <v>92.15</v>
      </c>
      <c r="E7" s="20">
        <f t="shared" si="2"/>
        <v>92.15</v>
      </c>
      <c r="F7" s="20">
        <f>ROUND(92.1496462457376,2)</f>
        <v>92.15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91.02</v>
      </c>
      <c r="D8" s="20">
        <f t="shared" si="1"/>
        <v>90.24</v>
      </c>
      <c r="E8" s="20">
        <f t="shared" si="2"/>
        <v>90.24</v>
      </c>
      <c r="F8" s="20">
        <f>ROUND(90.2358582077495,2)</f>
        <v>90.24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91.02</v>
      </c>
      <c r="D9" s="20">
        <f t="shared" si="1"/>
        <v>89.1</v>
      </c>
      <c r="E9" s="20">
        <f t="shared" si="2"/>
        <v>89.1</v>
      </c>
      <c r="F9" s="20">
        <f>ROUND(89.1025281515663,2)</f>
        <v>89.1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91.02</v>
      </c>
      <c r="D10" s="20">
        <f t="shared" si="1"/>
        <v>90.28</v>
      </c>
      <c r="E10" s="20">
        <f t="shared" si="2"/>
        <v>90.28</v>
      </c>
      <c r="F10" s="20">
        <f>ROUND(90.2805463099518,2)</f>
        <v>90.28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91.02</v>
      </c>
      <c r="D11" s="20">
        <f t="shared" si="1"/>
        <v>89.61</v>
      </c>
      <c r="E11" s="20">
        <f t="shared" si="2"/>
        <v>89.61</v>
      </c>
      <c r="F11" s="20">
        <f>ROUND(89.6052726821022,2)</f>
        <v>89.61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91.02</v>
      </c>
      <c r="D12" s="20">
        <f t="shared" si="1"/>
        <v>89.62</v>
      </c>
      <c r="E12" s="20">
        <f t="shared" si="2"/>
        <v>89.62</v>
      </c>
      <c r="F12" s="20">
        <f>ROUND(89.6178535115515,2)</f>
        <v>89.62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91.02</v>
      </c>
      <c r="D13" s="20">
        <f t="shared" si="1"/>
        <v>92.66</v>
      </c>
      <c r="E13" s="20">
        <f t="shared" si="2"/>
        <v>92.66</v>
      </c>
      <c r="F13" s="20">
        <f>ROUND(92.6639972852578,2)</f>
        <v>92.66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91.02</v>
      </c>
      <c r="D14" s="20">
        <f t="shared" si="1"/>
        <v>93.1</v>
      </c>
      <c r="E14" s="20">
        <f t="shared" si="2"/>
        <v>93.1</v>
      </c>
      <c r="F14" s="20">
        <f>ROUND(93.1047562646181,2)</f>
        <v>93.1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91.02</v>
      </c>
      <c r="D15" s="20">
        <f t="shared" si="1"/>
        <v>85.47</v>
      </c>
      <c r="E15" s="20">
        <f t="shared" si="2"/>
        <v>85.47</v>
      </c>
      <c r="F15" s="20">
        <f>ROUND(85.4664287534814,2)</f>
        <v>85.47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91.02</v>
      </c>
      <c r="D16" s="20">
        <f t="shared" si="1"/>
        <v>91.02</v>
      </c>
      <c r="E16" s="20">
        <f t="shared" si="2"/>
        <v>91.02</v>
      </c>
      <c r="F16" s="20">
        <f>ROUND(91.016425841697,2)</f>
        <v>91.02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91.02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ROUND(89.3970658575576,2)</f>
        <v>89.4</v>
      </c>
      <c r="D19" s="20">
        <f aca="true" t="shared" si="4" ref="D19:D30">F19</f>
        <v>79.24</v>
      </c>
      <c r="E19" s="20">
        <f aca="true" t="shared" si="5" ref="E19:E30">F19</f>
        <v>79.24</v>
      </c>
      <c r="F19" s="20">
        <f>ROUND(79.2361225046709,2)</f>
        <v>79.24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89.4</v>
      </c>
      <c r="D20" s="20">
        <f t="shared" si="4"/>
        <v>75.86</v>
      </c>
      <c r="E20" s="20">
        <f t="shared" si="5"/>
        <v>75.86</v>
      </c>
      <c r="F20" s="20">
        <f>ROUND(75.8628781351862,2)</f>
        <v>75.86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89.4</v>
      </c>
      <c r="D21" s="20">
        <f t="shared" si="4"/>
        <v>74.39</v>
      </c>
      <c r="E21" s="20">
        <f t="shared" si="5"/>
        <v>74.39</v>
      </c>
      <c r="F21" s="20">
        <f>ROUND(74.3894928011621,2)</f>
        <v>74.39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89.4</v>
      </c>
      <c r="D22" s="20">
        <f t="shared" si="4"/>
        <v>76.56</v>
      </c>
      <c r="E22" s="20">
        <f t="shared" si="5"/>
        <v>76.56</v>
      </c>
      <c r="F22" s="20">
        <f>ROUND(76.5581476167513,2)</f>
        <v>76.56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89.4</v>
      </c>
      <c r="D23" s="20">
        <f t="shared" si="4"/>
        <v>80.73</v>
      </c>
      <c r="E23" s="20">
        <f t="shared" si="5"/>
        <v>80.73</v>
      </c>
      <c r="F23" s="20">
        <f>ROUND(80.725184109183,2)</f>
        <v>80.73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89.4</v>
      </c>
      <c r="D24" s="20">
        <f t="shared" si="4"/>
        <v>79.36</v>
      </c>
      <c r="E24" s="20">
        <f t="shared" si="5"/>
        <v>79.36</v>
      </c>
      <c r="F24" s="20">
        <f>ROUND(79.3555403440446,2)</f>
        <v>79.36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89.4</v>
      </c>
      <c r="D25" s="20">
        <f t="shared" si="4"/>
        <v>81.6</v>
      </c>
      <c r="E25" s="20">
        <f t="shared" si="5"/>
        <v>81.6</v>
      </c>
      <c r="F25" s="20">
        <f>ROUND(81.6045141960357,2)</f>
        <v>81.6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89.4</v>
      </c>
      <c r="D26" s="20">
        <f t="shared" si="4"/>
        <v>87.59</v>
      </c>
      <c r="E26" s="20">
        <f t="shared" si="5"/>
        <v>87.59</v>
      </c>
      <c r="F26" s="20">
        <f>ROUND(87.5897074871815,2)</f>
        <v>87.59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89.4</v>
      </c>
      <c r="D27" s="20">
        <f t="shared" si="4"/>
        <v>88.16</v>
      </c>
      <c r="E27" s="20">
        <f t="shared" si="5"/>
        <v>88.16</v>
      </c>
      <c r="F27" s="20">
        <f>ROUND(88.164632173473,2)</f>
        <v>88.16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89.4</v>
      </c>
      <c r="D28" s="20">
        <f t="shared" si="4"/>
        <v>81.35</v>
      </c>
      <c r="E28" s="20">
        <f t="shared" si="5"/>
        <v>81.35</v>
      </c>
      <c r="F28" s="20">
        <f>ROUND(81.3542308421952,2)</f>
        <v>81.35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89.4</v>
      </c>
      <c r="D29" s="20">
        <f t="shared" si="4"/>
        <v>89.4</v>
      </c>
      <c r="E29" s="20">
        <f t="shared" si="5"/>
        <v>89.4</v>
      </c>
      <c r="F29" s="20">
        <f>ROUND(89.3970658575576,2)</f>
        <v>89.4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89.4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ROUND(3.01,5)</f>
        <v>3.01</v>
      </c>
      <c r="D32" s="22">
        <f>F32</f>
        <v>3.01</v>
      </c>
      <c r="E32" s="22">
        <f>F32</f>
        <v>3.01</v>
      </c>
      <c r="F32" s="22">
        <f>ROUND(3.01,5)</f>
        <v>3.01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ROUND(4.8,5)</f>
        <v>4.8</v>
      </c>
      <c r="D34" s="22">
        <f>F34</f>
        <v>4.8</v>
      </c>
      <c r="E34" s="22">
        <f>F34</f>
        <v>4.8</v>
      </c>
      <c r="F34" s="22">
        <f>ROUND(4.8,5)</f>
        <v>4.8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ROUND(4.77,5)</f>
        <v>4.77</v>
      </c>
      <c r="D36" s="22">
        <f>F36</f>
        <v>4.77</v>
      </c>
      <c r="E36" s="22">
        <f>F36</f>
        <v>4.77</v>
      </c>
      <c r="F36" s="22">
        <f>ROUND(4.77,5)</f>
        <v>4.77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ROUND(4.9,5)</f>
        <v>4.9</v>
      </c>
      <c r="D38" s="22">
        <f>F38</f>
        <v>4.9</v>
      </c>
      <c r="E38" s="22">
        <f>F38</f>
        <v>4.9</v>
      </c>
      <c r="F38" s="22">
        <f>ROUND(4.9,5)</f>
        <v>4.9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ROUND(12.005,5)</f>
        <v>12.005</v>
      </c>
      <c r="D40" s="22">
        <f>F40</f>
        <v>12.005</v>
      </c>
      <c r="E40" s="22">
        <f>F40</f>
        <v>12.005</v>
      </c>
      <c r="F40" s="22">
        <f>ROUND(12.005,5)</f>
        <v>12.005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ROUND(4.48,5)</f>
        <v>4.48</v>
      </c>
      <c r="D42" s="22">
        <f>F42</f>
        <v>4.48</v>
      </c>
      <c r="E42" s="22">
        <f>F42</f>
        <v>4.48</v>
      </c>
      <c r="F42" s="22">
        <f>ROUND(4.48,5)</f>
        <v>4.48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ROUND(7.15,3)</f>
        <v>7.15</v>
      </c>
      <c r="D44" s="23">
        <f>F44</f>
        <v>7.15</v>
      </c>
      <c r="E44" s="23">
        <f>F44</f>
        <v>7.15</v>
      </c>
      <c r="F44" s="23">
        <f>ROUND(7.15,3)</f>
        <v>7.15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ROUND(2.23,3)</f>
        <v>2.23</v>
      </c>
      <c r="D46" s="23">
        <f>F46</f>
        <v>2.23</v>
      </c>
      <c r="E46" s="23">
        <f>F46</f>
        <v>2.23</v>
      </c>
      <c r="F46" s="23">
        <f>ROUND(2.23,3)</f>
        <v>2.23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ROUND(4.729,3)</f>
        <v>4.729</v>
      </c>
      <c r="D48" s="23">
        <f>F48</f>
        <v>4.729</v>
      </c>
      <c r="E48" s="23">
        <f>F48</f>
        <v>4.729</v>
      </c>
      <c r="F48" s="23">
        <f>ROUND(4.729,3)</f>
        <v>4.729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ROUND(3.645,3)</f>
        <v>3.645</v>
      </c>
      <c r="D50" s="23">
        <f>F50</f>
        <v>3.645</v>
      </c>
      <c r="E50" s="23">
        <f>F50</f>
        <v>3.645</v>
      </c>
      <c r="F50" s="23">
        <f>ROUND(3.645,3)</f>
        <v>3.645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ROUND(11.005,3)</f>
        <v>11.005</v>
      </c>
      <c r="D52" s="23">
        <f>F52</f>
        <v>11.005</v>
      </c>
      <c r="E52" s="23">
        <f>F52</f>
        <v>11.005</v>
      </c>
      <c r="F52" s="23">
        <f>ROUND(11.005,3)</f>
        <v>11.005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ROUND(4,3)</f>
        <v>4</v>
      </c>
      <c r="D54" s="23">
        <f>F54</f>
        <v>4</v>
      </c>
      <c r="E54" s="23">
        <f>F54</f>
        <v>4</v>
      </c>
      <c r="F54" s="23">
        <f>ROUND(4,3)</f>
        <v>4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ROUND(0.92,3)</f>
        <v>0.92</v>
      </c>
      <c r="D56" s="23">
        <f>F56</f>
        <v>0.92</v>
      </c>
      <c r="E56" s="23">
        <f>F56</f>
        <v>0.92</v>
      </c>
      <c r="F56" s="23">
        <f>ROUND(0.92,3)</f>
        <v>0.92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ROUND(9.9,3)</f>
        <v>9.9</v>
      </c>
      <c r="D58" s="23">
        <f>F58</f>
        <v>9.9</v>
      </c>
      <c r="E58" s="23">
        <f>F58</f>
        <v>9.9</v>
      </c>
      <c r="F58" s="23">
        <f>ROUND(9.9,3)</f>
        <v>9.9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ROUND(3.01,5)</f>
        <v>3.01</v>
      </c>
      <c r="D60" s="22">
        <f>F60</f>
        <v>143.93514</v>
      </c>
      <c r="E60" s="22">
        <f>F60</f>
        <v>143.93514</v>
      </c>
      <c r="F60" s="22">
        <f>ROUND(143.93514,5)</f>
        <v>143.93514</v>
      </c>
      <c r="G60" s="20"/>
      <c r="H60" s="28"/>
    </row>
    <row r="61" spans="1:8" ht="12.75" customHeight="1">
      <c r="A61" s="42">
        <v>44231</v>
      </c>
      <c r="B61" s="43"/>
      <c r="C61" s="22">
        <f>ROUND(3.01,5)</f>
        <v>3.01</v>
      </c>
      <c r="D61" s="22">
        <f>F61</f>
        <v>143.88304</v>
      </c>
      <c r="E61" s="22">
        <f>F61</f>
        <v>143.88304</v>
      </c>
      <c r="F61" s="22">
        <f>ROUND(143.88304,5)</f>
        <v>143.88304</v>
      </c>
      <c r="G61" s="20"/>
      <c r="H61" s="28"/>
    </row>
    <row r="62" spans="1:8" ht="12.75" customHeight="1">
      <c r="A62" s="42">
        <v>44322</v>
      </c>
      <c r="B62" s="43"/>
      <c r="C62" s="22">
        <f>ROUND(3.01,5)</f>
        <v>3.01</v>
      </c>
      <c r="D62" s="22">
        <f>F62</f>
        <v>145.47199</v>
      </c>
      <c r="E62" s="22">
        <f>F62</f>
        <v>145.47199</v>
      </c>
      <c r="F62" s="22">
        <f>ROUND(145.47199,5)</f>
        <v>145.47199</v>
      </c>
      <c r="G62" s="20"/>
      <c r="H62" s="28"/>
    </row>
    <row r="63" spans="1:8" ht="12.75" customHeight="1">
      <c r="A63" s="42">
        <v>44413</v>
      </c>
      <c r="B63" s="43"/>
      <c r="C63" s="22">
        <f>ROUND(3.01,5)</f>
        <v>3.01</v>
      </c>
      <c r="D63" s="22">
        <f>F63</f>
        <v>145.57363</v>
      </c>
      <c r="E63" s="22">
        <f>F63</f>
        <v>145.57363</v>
      </c>
      <c r="F63" s="22">
        <f>ROUND(145.57363,5)</f>
        <v>145.57363</v>
      </c>
      <c r="G63" s="20"/>
      <c r="H63" s="28"/>
    </row>
    <row r="64" spans="1:8" ht="12.75" customHeight="1">
      <c r="A64" s="42">
        <v>44504</v>
      </c>
      <c r="B64" s="43"/>
      <c r="C64" s="22">
        <f>ROUND(3.01,5)</f>
        <v>3.01</v>
      </c>
      <c r="D64" s="22">
        <f>F64</f>
        <v>147.07269</v>
      </c>
      <c r="E64" s="22">
        <f>F64</f>
        <v>147.07269</v>
      </c>
      <c r="F64" s="22">
        <f>ROUND(147.07269,5)</f>
        <v>147.07269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ROUND(99.67823,5)</f>
        <v>99.67823</v>
      </c>
      <c r="D66" s="22">
        <f>F66</f>
        <v>99.94155</v>
      </c>
      <c r="E66" s="22">
        <f>F66</f>
        <v>99.94155</v>
      </c>
      <c r="F66" s="22">
        <f>ROUND(99.94155,5)</f>
        <v>99.94155</v>
      </c>
      <c r="G66" s="20"/>
      <c r="H66" s="28"/>
    </row>
    <row r="67" spans="1:8" ht="12.75" customHeight="1">
      <c r="A67" s="42">
        <v>44231</v>
      </c>
      <c r="B67" s="43"/>
      <c r="C67" s="22">
        <f>ROUND(99.67823,5)</f>
        <v>99.67823</v>
      </c>
      <c r="D67" s="22">
        <f>F67</f>
        <v>100.95212</v>
      </c>
      <c r="E67" s="22">
        <f>F67</f>
        <v>100.95212</v>
      </c>
      <c r="F67" s="22">
        <f>ROUND(100.95212,5)</f>
        <v>100.95212</v>
      </c>
      <c r="G67" s="20"/>
      <c r="H67" s="28"/>
    </row>
    <row r="68" spans="1:8" ht="12.75" customHeight="1">
      <c r="A68" s="42">
        <v>44322</v>
      </c>
      <c r="B68" s="43"/>
      <c r="C68" s="22">
        <f>ROUND(99.67823,5)</f>
        <v>99.67823</v>
      </c>
      <c r="D68" s="22">
        <f>F68</f>
        <v>100.92803</v>
      </c>
      <c r="E68" s="22">
        <f>F68</f>
        <v>100.92803</v>
      </c>
      <c r="F68" s="22">
        <f>ROUND(100.92803,5)</f>
        <v>100.92803</v>
      </c>
      <c r="G68" s="20"/>
      <c r="H68" s="28"/>
    </row>
    <row r="69" spans="1:8" ht="12.75" customHeight="1">
      <c r="A69" s="42">
        <v>44413</v>
      </c>
      <c r="B69" s="43"/>
      <c r="C69" s="22">
        <f>ROUND(99.67823,5)</f>
        <v>99.67823</v>
      </c>
      <c r="D69" s="22">
        <f>F69</f>
        <v>102.05986</v>
      </c>
      <c r="E69" s="22">
        <f>F69</f>
        <v>102.05986</v>
      </c>
      <c r="F69" s="22">
        <f>ROUND(102.05986,5)</f>
        <v>102.05986</v>
      </c>
      <c r="G69" s="20"/>
      <c r="H69" s="28"/>
    </row>
    <row r="70" spans="1:8" ht="12.75" customHeight="1">
      <c r="A70" s="42">
        <v>44504</v>
      </c>
      <c r="B70" s="43"/>
      <c r="C70" s="22">
        <f>ROUND(99.67823,5)</f>
        <v>99.67823</v>
      </c>
      <c r="D70" s="22">
        <f>F70</f>
        <v>101.96177</v>
      </c>
      <c r="E70" s="22">
        <f>F70</f>
        <v>101.96177</v>
      </c>
      <c r="F70" s="22">
        <f>ROUND(101.96177,5)</f>
        <v>101.96177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ROUND(9.4,5)</f>
        <v>9.4</v>
      </c>
      <c r="D72" s="22">
        <f>F72</f>
        <v>9.45996</v>
      </c>
      <c r="E72" s="22">
        <f>F72</f>
        <v>9.45996</v>
      </c>
      <c r="F72" s="22">
        <f>ROUND(9.45996,5)</f>
        <v>9.45996</v>
      </c>
      <c r="G72" s="20"/>
      <c r="H72" s="28"/>
    </row>
    <row r="73" spans="1:8" ht="12.75" customHeight="1">
      <c r="A73" s="42">
        <v>44231</v>
      </c>
      <c r="B73" s="43"/>
      <c r="C73" s="22">
        <f>ROUND(9.4,5)</f>
        <v>9.4</v>
      </c>
      <c r="D73" s="22">
        <f>F73</f>
        <v>9.68189</v>
      </c>
      <c r="E73" s="22">
        <f>F73</f>
        <v>9.68189</v>
      </c>
      <c r="F73" s="22">
        <f>ROUND(9.68189,5)</f>
        <v>9.68189</v>
      </c>
      <c r="G73" s="20"/>
      <c r="H73" s="28"/>
    </row>
    <row r="74" spans="1:8" ht="12.75" customHeight="1">
      <c r="A74" s="42">
        <v>44322</v>
      </c>
      <c r="B74" s="43"/>
      <c r="C74" s="22">
        <f>ROUND(9.4,5)</f>
        <v>9.4</v>
      </c>
      <c r="D74" s="22">
        <f>F74</f>
        <v>9.90382</v>
      </c>
      <c r="E74" s="22">
        <f>F74</f>
        <v>9.90382</v>
      </c>
      <c r="F74" s="22">
        <f>ROUND(9.90382,5)</f>
        <v>9.90382</v>
      </c>
      <c r="G74" s="20"/>
      <c r="H74" s="28"/>
    </row>
    <row r="75" spans="1:8" ht="12.75" customHeight="1">
      <c r="A75" s="42">
        <v>44413</v>
      </c>
      <c r="B75" s="43"/>
      <c r="C75" s="22">
        <f>ROUND(9.4,5)</f>
        <v>9.4</v>
      </c>
      <c r="D75" s="22">
        <f>F75</f>
        <v>10.14563</v>
      </c>
      <c r="E75" s="22">
        <f>F75</f>
        <v>10.14563</v>
      </c>
      <c r="F75" s="22">
        <f>ROUND(10.14563,5)</f>
        <v>10.14563</v>
      </c>
      <c r="G75" s="20"/>
      <c r="H75" s="28"/>
    </row>
    <row r="76" spans="1:8" ht="12.75" customHeight="1">
      <c r="A76" s="42">
        <v>44504</v>
      </c>
      <c r="B76" s="43"/>
      <c r="C76" s="22">
        <f>ROUND(9.4,5)</f>
        <v>9.4</v>
      </c>
      <c r="D76" s="22">
        <f>F76</f>
        <v>10.39971</v>
      </c>
      <c r="E76" s="22">
        <f>F76</f>
        <v>10.39971</v>
      </c>
      <c r="F76" s="22">
        <f>ROUND(10.39971,5)</f>
        <v>10.39971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ROUND(10.415,5)</f>
        <v>10.415</v>
      </c>
      <c r="D78" s="22">
        <f>F78</f>
        <v>10.4795</v>
      </c>
      <c r="E78" s="22">
        <f>F78</f>
        <v>10.4795</v>
      </c>
      <c r="F78" s="22">
        <f>ROUND(10.4795,5)</f>
        <v>10.4795</v>
      </c>
      <c r="G78" s="20"/>
      <c r="H78" s="28"/>
    </row>
    <row r="79" spans="1:8" ht="12.75" customHeight="1">
      <c r="A79" s="42">
        <v>44231</v>
      </c>
      <c r="B79" s="43"/>
      <c r="C79" s="22">
        <f>ROUND(10.415,5)</f>
        <v>10.415</v>
      </c>
      <c r="D79" s="22">
        <f>F79</f>
        <v>10.71906</v>
      </c>
      <c r="E79" s="22">
        <f>F79</f>
        <v>10.71906</v>
      </c>
      <c r="F79" s="22">
        <f>ROUND(10.71906,5)</f>
        <v>10.71906</v>
      </c>
      <c r="G79" s="20"/>
      <c r="H79" s="28"/>
    </row>
    <row r="80" spans="1:8" ht="12.75" customHeight="1">
      <c r="A80" s="42">
        <v>44322</v>
      </c>
      <c r="B80" s="43"/>
      <c r="C80" s="22">
        <f>ROUND(10.415,5)</f>
        <v>10.415</v>
      </c>
      <c r="D80" s="22">
        <f>F80</f>
        <v>10.95712</v>
      </c>
      <c r="E80" s="22">
        <f>F80</f>
        <v>10.95712</v>
      </c>
      <c r="F80" s="22">
        <f>ROUND(10.95712,5)</f>
        <v>10.95712</v>
      </c>
      <c r="G80" s="20"/>
      <c r="H80" s="28"/>
    </row>
    <row r="81" spans="1:8" ht="12.75" customHeight="1">
      <c r="A81" s="42">
        <v>44413</v>
      </c>
      <c r="B81" s="43"/>
      <c r="C81" s="22">
        <f>ROUND(10.415,5)</f>
        <v>10.415</v>
      </c>
      <c r="D81" s="22">
        <f>F81</f>
        <v>11.20862</v>
      </c>
      <c r="E81" s="22">
        <f>F81</f>
        <v>11.20862</v>
      </c>
      <c r="F81" s="22">
        <f>ROUND(11.20862,5)</f>
        <v>11.20862</v>
      </c>
      <c r="G81" s="20"/>
      <c r="H81" s="28"/>
    </row>
    <row r="82" spans="1:8" ht="12.75" customHeight="1">
      <c r="A82" s="42">
        <v>44504</v>
      </c>
      <c r="B82" s="43"/>
      <c r="C82" s="22">
        <f>ROUND(10.415,5)</f>
        <v>10.415</v>
      </c>
      <c r="D82" s="22">
        <f>F82</f>
        <v>11.48173</v>
      </c>
      <c r="E82" s="22">
        <f>F82</f>
        <v>11.48173</v>
      </c>
      <c r="F82" s="22">
        <f>ROUND(11.48173,5)</f>
        <v>11.48173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ROUND(93.36822,5)</f>
        <v>93.36822</v>
      </c>
      <c r="D84" s="22">
        <f>F84</f>
        <v>93.61487</v>
      </c>
      <c r="E84" s="22">
        <f>F84</f>
        <v>93.61487</v>
      </c>
      <c r="F84" s="22">
        <f>ROUND(93.61487,5)</f>
        <v>93.61487</v>
      </c>
      <c r="G84" s="20"/>
      <c r="H84" s="28"/>
    </row>
    <row r="85" spans="1:8" ht="12.75" customHeight="1">
      <c r="A85" s="42">
        <v>44231</v>
      </c>
      <c r="B85" s="43"/>
      <c r="C85" s="22">
        <f>ROUND(93.36822,5)</f>
        <v>93.36822</v>
      </c>
      <c r="D85" s="22">
        <f>F85</f>
        <v>94.56144</v>
      </c>
      <c r="E85" s="22">
        <f>F85</f>
        <v>94.56144</v>
      </c>
      <c r="F85" s="22">
        <f>ROUND(94.56144,5)</f>
        <v>94.56144</v>
      </c>
      <c r="G85" s="20"/>
      <c r="H85" s="28"/>
    </row>
    <row r="86" spans="1:8" ht="12.75" customHeight="1">
      <c r="A86" s="42">
        <v>44322</v>
      </c>
      <c r="B86" s="43"/>
      <c r="C86" s="22">
        <f>ROUND(93.36822,5)</f>
        <v>93.36822</v>
      </c>
      <c r="D86" s="22">
        <f>F86</f>
        <v>94.39063</v>
      </c>
      <c r="E86" s="22">
        <f>F86</f>
        <v>94.39063</v>
      </c>
      <c r="F86" s="22">
        <f>ROUND(94.39063,5)</f>
        <v>94.39063</v>
      </c>
      <c r="G86" s="20"/>
      <c r="H86" s="28"/>
    </row>
    <row r="87" spans="1:8" ht="12.75" customHeight="1">
      <c r="A87" s="42">
        <v>44413</v>
      </c>
      <c r="B87" s="43"/>
      <c r="C87" s="22">
        <f>ROUND(93.36822,5)</f>
        <v>93.36822</v>
      </c>
      <c r="D87" s="22">
        <f>F87</f>
        <v>95.44914</v>
      </c>
      <c r="E87" s="22">
        <f>F87</f>
        <v>95.44914</v>
      </c>
      <c r="F87" s="22">
        <f>ROUND(95.44914,5)</f>
        <v>95.44914</v>
      </c>
      <c r="G87" s="20"/>
      <c r="H87" s="28"/>
    </row>
    <row r="88" spans="1:8" ht="12.75" customHeight="1">
      <c r="A88" s="42">
        <v>44504</v>
      </c>
      <c r="B88" s="43"/>
      <c r="C88" s="22">
        <f>ROUND(93.36822,5)</f>
        <v>93.36822</v>
      </c>
      <c r="D88" s="22">
        <f>F88</f>
        <v>95.20878</v>
      </c>
      <c r="E88" s="22">
        <f>F88</f>
        <v>95.20878</v>
      </c>
      <c r="F88" s="22">
        <f>ROUND(95.20878,5)</f>
        <v>95.20878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ROUND(11.475,5)</f>
        <v>11.475</v>
      </c>
      <c r="D90" s="22">
        <f>F90</f>
        <v>11.54185</v>
      </c>
      <c r="E90" s="22">
        <f>F90</f>
        <v>11.54185</v>
      </c>
      <c r="F90" s="22">
        <f>ROUND(11.54185,5)</f>
        <v>11.54185</v>
      </c>
      <c r="G90" s="20"/>
      <c r="H90" s="28"/>
    </row>
    <row r="91" spans="1:8" ht="12.75" customHeight="1">
      <c r="A91" s="42">
        <v>44231</v>
      </c>
      <c r="B91" s="43"/>
      <c r="C91" s="22">
        <f>ROUND(11.475,5)</f>
        <v>11.475</v>
      </c>
      <c r="D91" s="22">
        <f>F91</f>
        <v>11.78989</v>
      </c>
      <c r="E91" s="22">
        <f>F91</f>
        <v>11.78989</v>
      </c>
      <c r="F91" s="22">
        <f>ROUND(11.78989,5)</f>
        <v>11.78989</v>
      </c>
      <c r="G91" s="20"/>
      <c r="H91" s="28"/>
    </row>
    <row r="92" spans="1:8" ht="12.75" customHeight="1">
      <c r="A92" s="42">
        <v>44322</v>
      </c>
      <c r="B92" s="43"/>
      <c r="C92" s="22">
        <f>ROUND(11.475,5)</f>
        <v>11.475</v>
      </c>
      <c r="D92" s="22">
        <f>F92</f>
        <v>12.03721</v>
      </c>
      <c r="E92" s="22">
        <f>F92</f>
        <v>12.03721</v>
      </c>
      <c r="F92" s="22">
        <f>ROUND(12.03721,5)</f>
        <v>12.03721</v>
      </c>
      <c r="G92" s="20"/>
      <c r="H92" s="28"/>
    </row>
    <row r="93" spans="1:8" ht="12.75" customHeight="1">
      <c r="A93" s="42">
        <v>44413</v>
      </c>
      <c r="B93" s="43"/>
      <c r="C93" s="22">
        <f>ROUND(11.475,5)</f>
        <v>11.475</v>
      </c>
      <c r="D93" s="22">
        <f>F93</f>
        <v>12.30402</v>
      </c>
      <c r="E93" s="22">
        <f>F93</f>
        <v>12.30402</v>
      </c>
      <c r="F93" s="22">
        <f>ROUND(12.30402,5)</f>
        <v>12.30402</v>
      </c>
      <c r="G93" s="20"/>
      <c r="H93" s="28"/>
    </row>
    <row r="94" spans="1:8" ht="12.75" customHeight="1">
      <c r="A94" s="42">
        <v>44504</v>
      </c>
      <c r="B94" s="43"/>
      <c r="C94" s="22">
        <f>ROUND(11.475,5)</f>
        <v>11.475</v>
      </c>
      <c r="D94" s="22">
        <f>F94</f>
        <v>12.57602</v>
      </c>
      <c r="E94" s="22">
        <f>F94</f>
        <v>12.57602</v>
      </c>
      <c r="F94" s="22">
        <f>ROUND(12.57602,5)</f>
        <v>12.57602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ROUND(4.8,5)</f>
        <v>4.8</v>
      </c>
      <c r="D96" s="22">
        <f>F96</f>
        <v>105.63986</v>
      </c>
      <c r="E96" s="22">
        <f>F96</f>
        <v>105.63986</v>
      </c>
      <c r="F96" s="22">
        <f>ROUND(105.63986,5)</f>
        <v>105.63986</v>
      </c>
      <c r="G96" s="20"/>
      <c r="H96" s="28"/>
    </row>
    <row r="97" spans="1:8" ht="12.75" customHeight="1">
      <c r="A97" s="42">
        <v>44231</v>
      </c>
      <c r="B97" s="43"/>
      <c r="C97" s="22">
        <f>ROUND(4.8,5)</f>
        <v>4.8</v>
      </c>
      <c r="D97" s="22">
        <f>F97</f>
        <v>105.01206</v>
      </c>
      <c r="E97" s="22">
        <f>F97</f>
        <v>105.01206</v>
      </c>
      <c r="F97" s="22">
        <f>ROUND(105.01206,5)</f>
        <v>105.01206</v>
      </c>
      <c r="G97" s="20"/>
      <c r="H97" s="28"/>
    </row>
    <row r="98" spans="1:8" ht="12.75" customHeight="1">
      <c r="A98" s="42">
        <v>44322</v>
      </c>
      <c r="B98" s="43"/>
      <c r="C98" s="22">
        <f>ROUND(4.8,5)</f>
        <v>4.8</v>
      </c>
      <c r="D98" s="22">
        <f>F98</f>
        <v>106.17205</v>
      </c>
      <c r="E98" s="22">
        <f>F98</f>
        <v>106.17205</v>
      </c>
      <c r="F98" s="22">
        <f>ROUND(106.17205,5)</f>
        <v>106.17205</v>
      </c>
      <c r="G98" s="20"/>
      <c r="H98" s="28"/>
    </row>
    <row r="99" spans="1:8" ht="12.75" customHeight="1">
      <c r="A99" s="42">
        <v>44413</v>
      </c>
      <c r="B99" s="43"/>
      <c r="C99" s="22">
        <f>ROUND(4.8,5)</f>
        <v>4.8</v>
      </c>
      <c r="D99" s="22">
        <f>F99</f>
        <v>105.64194</v>
      </c>
      <c r="E99" s="22">
        <f>F99</f>
        <v>105.64194</v>
      </c>
      <c r="F99" s="22">
        <f>ROUND(105.64194,5)</f>
        <v>105.64194</v>
      </c>
      <c r="G99" s="20"/>
      <c r="H99" s="28"/>
    </row>
    <row r="100" spans="1:8" ht="12.75" customHeight="1">
      <c r="A100" s="42">
        <v>44504</v>
      </c>
      <c r="B100" s="43"/>
      <c r="C100" s="22">
        <f>ROUND(4.8,5)</f>
        <v>4.8</v>
      </c>
      <c r="D100" s="22">
        <f>F100</f>
        <v>106.72953</v>
      </c>
      <c r="E100" s="22">
        <f>F100</f>
        <v>106.72953</v>
      </c>
      <c r="F100" s="22">
        <f>ROUND(106.72953,5)</f>
        <v>106.72953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ROUND(11.62,5)</f>
        <v>11.62</v>
      </c>
      <c r="D102" s="22">
        <f>F102</f>
        <v>11.68614</v>
      </c>
      <c r="E102" s="22">
        <f>F102</f>
        <v>11.68614</v>
      </c>
      <c r="F102" s="22">
        <f>ROUND(11.68614,5)</f>
        <v>11.68614</v>
      </c>
      <c r="G102" s="20"/>
      <c r="H102" s="28"/>
    </row>
    <row r="103" spans="1:8" ht="12.75" customHeight="1">
      <c r="A103" s="42">
        <v>44231</v>
      </c>
      <c r="B103" s="43"/>
      <c r="C103" s="22">
        <f>ROUND(11.62,5)</f>
        <v>11.62</v>
      </c>
      <c r="D103" s="22">
        <f>F103</f>
        <v>11.93164</v>
      </c>
      <c r="E103" s="22">
        <f>F103</f>
        <v>11.93164</v>
      </c>
      <c r="F103" s="22">
        <f>ROUND(11.93164,5)</f>
        <v>11.93164</v>
      </c>
      <c r="G103" s="20"/>
      <c r="H103" s="28"/>
    </row>
    <row r="104" spans="1:8" ht="12.75" customHeight="1">
      <c r="A104" s="42">
        <v>44322</v>
      </c>
      <c r="B104" s="43"/>
      <c r="C104" s="22">
        <f>ROUND(11.62,5)</f>
        <v>11.62</v>
      </c>
      <c r="D104" s="22">
        <f>F104</f>
        <v>12.1762</v>
      </c>
      <c r="E104" s="22">
        <f>F104</f>
        <v>12.1762</v>
      </c>
      <c r="F104" s="22">
        <f>ROUND(12.1762,5)</f>
        <v>12.1762</v>
      </c>
      <c r="G104" s="20"/>
      <c r="H104" s="28"/>
    </row>
    <row r="105" spans="1:8" ht="12.75" customHeight="1">
      <c r="A105" s="42">
        <v>44413</v>
      </c>
      <c r="B105" s="43"/>
      <c r="C105" s="22">
        <f>ROUND(11.62,5)</f>
        <v>11.62</v>
      </c>
      <c r="D105" s="22">
        <f>F105</f>
        <v>12.44005</v>
      </c>
      <c r="E105" s="22">
        <f>F105</f>
        <v>12.44005</v>
      </c>
      <c r="F105" s="22">
        <f>ROUND(12.44005,5)</f>
        <v>12.44005</v>
      </c>
      <c r="G105" s="20"/>
      <c r="H105" s="28"/>
    </row>
    <row r="106" spans="1:8" ht="12.75" customHeight="1">
      <c r="A106" s="42">
        <v>44504</v>
      </c>
      <c r="B106" s="43"/>
      <c r="C106" s="22">
        <f>ROUND(11.62,5)</f>
        <v>11.62</v>
      </c>
      <c r="D106" s="22">
        <f>F106</f>
        <v>12.70847</v>
      </c>
      <c r="E106" s="22">
        <f>F106</f>
        <v>12.70847</v>
      </c>
      <c r="F106" s="22">
        <f>ROUND(12.70847,5)</f>
        <v>12.70847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ROUND(11.695,5)</f>
        <v>11.695</v>
      </c>
      <c r="D108" s="22">
        <f>F108</f>
        <v>11.75935</v>
      </c>
      <c r="E108" s="22">
        <f>F108</f>
        <v>11.75935</v>
      </c>
      <c r="F108" s="22">
        <f>ROUND(11.75935,5)</f>
        <v>11.75935</v>
      </c>
      <c r="G108" s="20"/>
      <c r="H108" s="28"/>
    </row>
    <row r="109" spans="1:8" ht="12.75" customHeight="1">
      <c r="A109" s="42">
        <v>44231</v>
      </c>
      <c r="B109" s="43"/>
      <c r="C109" s="22">
        <f>ROUND(11.695,5)</f>
        <v>11.695</v>
      </c>
      <c r="D109" s="22">
        <f>F109</f>
        <v>11.99818</v>
      </c>
      <c r="E109" s="22">
        <f>F109</f>
        <v>11.99818</v>
      </c>
      <c r="F109" s="22">
        <f>ROUND(11.99818,5)</f>
        <v>11.99818</v>
      </c>
      <c r="G109" s="20"/>
      <c r="H109" s="28"/>
    </row>
    <row r="110" spans="1:8" ht="12.75" customHeight="1">
      <c r="A110" s="42">
        <v>44322</v>
      </c>
      <c r="B110" s="43"/>
      <c r="C110" s="22">
        <f>ROUND(11.695,5)</f>
        <v>11.695</v>
      </c>
      <c r="D110" s="22">
        <f>F110</f>
        <v>12.23594</v>
      </c>
      <c r="E110" s="22">
        <f>F110</f>
        <v>12.23594</v>
      </c>
      <c r="F110" s="22">
        <f>ROUND(12.23594,5)</f>
        <v>12.23594</v>
      </c>
      <c r="G110" s="20"/>
      <c r="H110" s="28"/>
    </row>
    <row r="111" spans="1:8" ht="12.75" customHeight="1">
      <c r="A111" s="42">
        <v>44413</v>
      </c>
      <c r="B111" s="43"/>
      <c r="C111" s="22">
        <f>ROUND(11.695,5)</f>
        <v>11.695</v>
      </c>
      <c r="D111" s="22">
        <f>F111</f>
        <v>12.49239</v>
      </c>
      <c r="E111" s="22">
        <f>F111</f>
        <v>12.49239</v>
      </c>
      <c r="F111" s="22">
        <f>ROUND(12.49239,5)</f>
        <v>12.49239</v>
      </c>
      <c r="G111" s="20"/>
      <c r="H111" s="28"/>
    </row>
    <row r="112" spans="1:8" ht="12.75" customHeight="1">
      <c r="A112" s="42">
        <v>44504</v>
      </c>
      <c r="B112" s="43"/>
      <c r="C112" s="22">
        <f>ROUND(11.695,5)</f>
        <v>11.695</v>
      </c>
      <c r="D112" s="22">
        <f>F112</f>
        <v>12.75301</v>
      </c>
      <c r="E112" s="22">
        <f>F112</f>
        <v>12.75301</v>
      </c>
      <c r="F112" s="22">
        <f>ROUND(12.75301,5)</f>
        <v>12.75301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ROUND(93.38053,5)</f>
        <v>93.38053</v>
      </c>
      <c r="D114" s="22">
        <f>F114</f>
        <v>93.62721</v>
      </c>
      <c r="E114" s="22">
        <f>F114</f>
        <v>93.62721</v>
      </c>
      <c r="F114" s="22">
        <f>ROUND(93.62721,5)</f>
        <v>93.62721</v>
      </c>
      <c r="G114" s="20"/>
      <c r="H114" s="28"/>
    </row>
    <row r="115" spans="1:8" ht="12.75" customHeight="1">
      <c r="A115" s="42">
        <v>44231</v>
      </c>
      <c r="B115" s="43"/>
      <c r="C115" s="22">
        <f>ROUND(93.38053,5)</f>
        <v>93.38053</v>
      </c>
      <c r="D115" s="22">
        <f>F115</f>
        <v>94.57395</v>
      </c>
      <c r="E115" s="22">
        <f>F115</f>
        <v>94.57395</v>
      </c>
      <c r="F115" s="22">
        <f>ROUND(94.57395,5)</f>
        <v>94.57395</v>
      </c>
      <c r="G115" s="20"/>
      <c r="H115" s="28"/>
    </row>
    <row r="116" spans="1:8" ht="12.75" customHeight="1">
      <c r="A116" s="42">
        <v>44322</v>
      </c>
      <c r="B116" s="43"/>
      <c r="C116" s="22">
        <f>ROUND(93.38053,5)</f>
        <v>93.38053</v>
      </c>
      <c r="D116" s="22">
        <f>F116</f>
        <v>93.82908</v>
      </c>
      <c r="E116" s="22">
        <f>F116</f>
        <v>93.82908</v>
      </c>
      <c r="F116" s="22">
        <f>ROUND(93.82908,5)</f>
        <v>93.82908</v>
      </c>
      <c r="G116" s="20"/>
      <c r="H116" s="28"/>
    </row>
    <row r="117" spans="1:8" ht="12.75" customHeight="1">
      <c r="A117" s="42">
        <v>44413</v>
      </c>
      <c r="B117" s="43"/>
      <c r="C117" s="22">
        <f>ROUND(93.38053,5)</f>
        <v>93.38053</v>
      </c>
      <c r="D117" s="22">
        <f>F117</f>
        <v>94.88146</v>
      </c>
      <c r="E117" s="22">
        <f>F117</f>
        <v>94.88146</v>
      </c>
      <c r="F117" s="22">
        <f>ROUND(94.88146,5)</f>
        <v>94.88146</v>
      </c>
      <c r="G117" s="20"/>
      <c r="H117" s="28"/>
    </row>
    <row r="118" spans="1:8" ht="12.75" customHeight="1">
      <c r="A118" s="42">
        <v>44504</v>
      </c>
      <c r="B118" s="43"/>
      <c r="C118" s="22">
        <f>ROUND(93.38053,5)</f>
        <v>93.38053</v>
      </c>
      <c r="D118" s="22">
        <f>F118</f>
        <v>94.05259</v>
      </c>
      <c r="E118" s="22">
        <f>F118</f>
        <v>94.05259</v>
      </c>
      <c r="F118" s="22">
        <f>ROUND(94.05259,5)</f>
        <v>94.05259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ROUND(4.77,5)</f>
        <v>4.77</v>
      </c>
      <c r="D120" s="22">
        <f>F120</f>
        <v>96.38437</v>
      </c>
      <c r="E120" s="22">
        <f>F120</f>
        <v>96.38437</v>
      </c>
      <c r="F120" s="22">
        <f>ROUND(96.38437,5)</f>
        <v>96.38437</v>
      </c>
      <c r="G120" s="20"/>
      <c r="H120" s="28"/>
    </row>
    <row r="121" spans="1:8" ht="12.75" customHeight="1">
      <c r="A121" s="42">
        <v>44231</v>
      </c>
      <c r="B121" s="43"/>
      <c r="C121" s="22">
        <f>ROUND(4.77,5)</f>
        <v>4.77</v>
      </c>
      <c r="D121" s="22">
        <f>F121</f>
        <v>95.46993</v>
      </c>
      <c r="E121" s="22">
        <f>F121</f>
        <v>95.46993</v>
      </c>
      <c r="F121" s="22">
        <f>ROUND(95.46993,5)</f>
        <v>95.46993</v>
      </c>
      <c r="G121" s="20"/>
      <c r="H121" s="28"/>
    </row>
    <row r="122" spans="1:8" ht="12.75" customHeight="1">
      <c r="A122" s="42">
        <v>44322</v>
      </c>
      <c r="B122" s="43"/>
      <c r="C122" s="22">
        <f>ROUND(4.77,5)</f>
        <v>4.77</v>
      </c>
      <c r="D122" s="22">
        <f>F122</f>
        <v>96.52449</v>
      </c>
      <c r="E122" s="22">
        <f>F122</f>
        <v>96.52449</v>
      </c>
      <c r="F122" s="22">
        <f>ROUND(96.52449,5)</f>
        <v>96.52449</v>
      </c>
      <c r="G122" s="20"/>
      <c r="H122" s="28"/>
    </row>
    <row r="123" spans="1:8" ht="12.75" customHeight="1">
      <c r="A123" s="42">
        <v>44413</v>
      </c>
      <c r="B123" s="43"/>
      <c r="C123" s="22">
        <f>ROUND(4.77,5)</f>
        <v>4.77</v>
      </c>
      <c r="D123" s="22">
        <f>F123</f>
        <v>95.68036</v>
      </c>
      <c r="E123" s="22">
        <f>F123</f>
        <v>95.68036</v>
      </c>
      <c r="F123" s="22">
        <f>ROUND(95.68036,5)</f>
        <v>95.68036</v>
      </c>
      <c r="G123" s="20"/>
      <c r="H123" s="28"/>
    </row>
    <row r="124" spans="1:8" ht="12.75" customHeight="1">
      <c r="A124" s="42">
        <v>44504</v>
      </c>
      <c r="B124" s="43"/>
      <c r="C124" s="22">
        <f>ROUND(4.77,5)</f>
        <v>4.77</v>
      </c>
      <c r="D124" s="22">
        <f>F124</f>
        <v>96.66526</v>
      </c>
      <c r="E124" s="22">
        <f>F124</f>
        <v>96.66526</v>
      </c>
      <c r="F124" s="22">
        <f>ROUND(96.66526,5)</f>
        <v>96.66526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ROUND(4.9,5)</f>
        <v>4.9</v>
      </c>
      <c r="D126" s="22">
        <f>F126</f>
        <v>129.37369</v>
      </c>
      <c r="E126" s="22">
        <f>F126</f>
        <v>129.37369</v>
      </c>
      <c r="F126" s="22">
        <f>ROUND(129.37369,5)</f>
        <v>129.37369</v>
      </c>
      <c r="G126" s="20"/>
      <c r="H126" s="28"/>
    </row>
    <row r="127" spans="1:8" ht="12.75" customHeight="1">
      <c r="A127" s="42">
        <v>44231</v>
      </c>
      <c r="B127" s="43"/>
      <c r="C127" s="22">
        <f>ROUND(4.9,5)</f>
        <v>4.9</v>
      </c>
      <c r="D127" s="22">
        <f>F127</f>
        <v>130.68194</v>
      </c>
      <c r="E127" s="22">
        <f>F127</f>
        <v>130.68194</v>
      </c>
      <c r="F127" s="22">
        <f>ROUND(130.68194,5)</f>
        <v>130.68194</v>
      </c>
      <c r="G127" s="20"/>
      <c r="H127" s="28"/>
    </row>
    <row r="128" spans="1:8" ht="12.75" customHeight="1">
      <c r="A128" s="42">
        <v>44322</v>
      </c>
      <c r="B128" s="43"/>
      <c r="C128" s="22">
        <f>ROUND(4.9,5)</f>
        <v>4.9</v>
      </c>
      <c r="D128" s="22">
        <f>F128</f>
        <v>130.15758</v>
      </c>
      <c r="E128" s="22">
        <f>F128</f>
        <v>130.15758</v>
      </c>
      <c r="F128" s="22">
        <f>ROUND(130.15758,5)</f>
        <v>130.15758</v>
      </c>
      <c r="G128" s="20"/>
      <c r="H128" s="28"/>
    </row>
    <row r="129" spans="1:8" ht="12.75" customHeight="1">
      <c r="A129" s="42">
        <v>44413</v>
      </c>
      <c r="B129" s="43"/>
      <c r="C129" s="22">
        <f>ROUND(4.9,5)</f>
        <v>4.9</v>
      </c>
      <c r="D129" s="22">
        <f>F129</f>
        <v>131.61743</v>
      </c>
      <c r="E129" s="22">
        <f>F129</f>
        <v>131.61743</v>
      </c>
      <c r="F129" s="22">
        <f>ROUND(131.61743,5)</f>
        <v>131.61743</v>
      </c>
      <c r="G129" s="20"/>
      <c r="H129" s="28"/>
    </row>
    <row r="130" spans="1:8" ht="12.75" customHeight="1">
      <c r="A130" s="42">
        <v>44504</v>
      </c>
      <c r="B130" s="43"/>
      <c r="C130" s="22">
        <f>ROUND(4.9,5)</f>
        <v>4.9</v>
      </c>
      <c r="D130" s="22">
        <f>F130</f>
        <v>130.96707</v>
      </c>
      <c r="E130" s="22">
        <f>F130</f>
        <v>130.96707</v>
      </c>
      <c r="F130" s="22">
        <f>ROUND(130.96707,5)</f>
        <v>130.96707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ROUND(12.005,5)</f>
        <v>12.005</v>
      </c>
      <c r="D132" s="22">
        <f>F132</f>
        <v>12.08311</v>
      </c>
      <c r="E132" s="22">
        <f>F132</f>
        <v>12.08311</v>
      </c>
      <c r="F132" s="22">
        <f>ROUND(12.08311,5)</f>
        <v>12.08311</v>
      </c>
      <c r="G132" s="20"/>
      <c r="H132" s="28"/>
    </row>
    <row r="133" spans="1:8" ht="12.75" customHeight="1">
      <c r="A133" s="42">
        <v>44231</v>
      </c>
      <c r="B133" s="43"/>
      <c r="C133" s="22">
        <f>ROUND(12.005,5)</f>
        <v>12.005</v>
      </c>
      <c r="D133" s="22">
        <f>F133</f>
        <v>12.37514</v>
      </c>
      <c r="E133" s="22">
        <f>F133</f>
        <v>12.37514</v>
      </c>
      <c r="F133" s="22">
        <f>ROUND(12.37514,5)</f>
        <v>12.37514</v>
      </c>
      <c r="G133" s="20"/>
      <c r="H133" s="28"/>
    </row>
    <row r="134" spans="1:8" ht="12.75" customHeight="1">
      <c r="A134" s="42">
        <v>44322</v>
      </c>
      <c r="B134" s="43"/>
      <c r="C134" s="22">
        <f>ROUND(12.005,5)</f>
        <v>12.005</v>
      </c>
      <c r="D134" s="22">
        <f>F134</f>
        <v>12.6622</v>
      </c>
      <c r="E134" s="22">
        <f>F134</f>
        <v>12.6622</v>
      </c>
      <c r="F134" s="22">
        <f>ROUND(12.6622,5)</f>
        <v>12.6622</v>
      </c>
      <c r="G134" s="20"/>
      <c r="H134" s="28"/>
    </row>
    <row r="135" spans="1:8" ht="12.75" customHeight="1">
      <c r="A135" s="42">
        <v>44413</v>
      </c>
      <c r="B135" s="43"/>
      <c r="C135" s="22">
        <f>ROUND(12.005,5)</f>
        <v>12.005</v>
      </c>
      <c r="D135" s="22">
        <f>F135</f>
        <v>12.9663</v>
      </c>
      <c r="E135" s="22">
        <f>F135</f>
        <v>12.9663</v>
      </c>
      <c r="F135" s="22">
        <f>ROUND(12.9663,5)</f>
        <v>12.9663</v>
      </c>
      <c r="G135" s="20"/>
      <c r="H135" s="28"/>
    </row>
    <row r="136" spans="1:8" ht="12.75" customHeight="1">
      <c r="A136" s="42">
        <v>44504</v>
      </c>
      <c r="B136" s="43"/>
      <c r="C136" s="22">
        <f>ROUND(12.005,5)</f>
        <v>12.005</v>
      </c>
      <c r="D136" s="22">
        <f>F136</f>
        <v>13.2938</v>
      </c>
      <c r="E136" s="22">
        <f>F136</f>
        <v>13.2938</v>
      </c>
      <c r="F136" s="22">
        <f>ROUND(13.2938,5)</f>
        <v>13.2938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ROUND(12.485,5)</f>
        <v>12.485</v>
      </c>
      <c r="D138" s="22">
        <f>F138</f>
        <v>12.55858</v>
      </c>
      <c r="E138" s="22">
        <f>F138</f>
        <v>12.55858</v>
      </c>
      <c r="F138" s="22">
        <f>ROUND(12.55858,5)</f>
        <v>12.55858</v>
      </c>
      <c r="G138" s="20"/>
      <c r="H138" s="28"/>
    </row>
    <row r="139" spans="1:8" ht="12.75" customHeight="1">
      <c r="A139" s="42">
        <v>44231</v>
      </c>
      <c r="B139" s="43"/>
      <c r="C139" s="22">
        <f>ROUND(12.485,5)</f>
        <v>12.485</v>
      </c>
      <c r="D139" s="22">
        <f>F139</f>
        <v>12.83454</v>
      </c>
      <c r="E139" s="22">
        <f>F139</f>
        <v>12.83454</v>
      </c>
      <c r="F139" s="22">
        <f>ROUND(12.83454,5)</f>
        <v>12.83454</v>
      </c>
      <c r="G139" s="20"/>
      <c r="H139" s="28"/>
    </row>
    <row r="140" spans="1:8" ht="12.75" customHeight="1">
      <c r="A140" s="42">
        <v>44322</v>
      </c>
      <c r="B140" s="43"/>
      <c r="C140" s="22">
        <f>ROUND(12.485,5)</f>
        <v>12.485</v>
      </c>
      <c r="D140" s="22">
        <f>F140</f>
        <v>13.11684</v>
      </c>
      <c r="E140" s="22">
        <f>F140</f>
        <v>13.11684</v>
      </c>
      <c r="F140" s="22">
        <f>ROUND(13.11684,5)</f>
        <v>13.11684</v>
      </c>
      <c r="G140" s="20"/>
      <c r="H140" s="28"/>
    </row>
    <row r="141" spans="1:8" ht="12.75" customHeight="1">
      <c r="A141" s="42">
        <v>44413</v>
      </c>
      <c r="B141" s="43"/>
      <c r="C141" s="22">
        <f>ROUND(12.485,5)</f>
        <v>12.485</v>
      </c>
      <c r="D141" s="22">
        <f>F141</f>
        <v>13.40794</v>
      </c>
      <c r="E141" s="22">
        <f>F141</f>
        <v>13.40794</v>
      </c>
      <c r="F141" s="22">
        <f>ROUND(13.40794,5)</f>
        <v>13.40794</v>
      </c>
      <c r="G141" s="20"/>
      <c r="H141" s="28"/>
    </row>
    <row r="142" spans="1:8" ht="12.75" customHeight="1">
      <c r="A142" s="42">
        <v>44504</v>
      </c>
      <c r="B142" s="43"/>
      <c r="C142" s="22">
        <f>ROUND(12.485,5)</f>
        <v>12.485</v>
      </c>
      <c r="D142" s="22">
        <f>F142</f>
        <v>13.72422</v>
      </c>
      <c r="E142" s="22">
        <f>F142</f>
        <v>13.72422</v>
      </c>
      <c r="F142" s="22">
        <f>ROUND(13.72422,5)</f>
        <v>13.72422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ROUND(4.48,5)</f>
        <v>4.48</v>
      </c>
      <c r="D144" s="22">
        <f>F144</f>
        <v>4.50349</v>
      </c>
      <c r="E144" s="22">
        <f>F144</f>
        <v>4.50349</v>
      </c>
      <c r="F144" s="22">
        <f>ROUND(4.50349,5)</f>
        <v>4.50349</v>
      </c>
      <c r="G144" s="20"/>
      <c r="H144" s="28"/>
    </row>
    <row r="145" spans="1:8" ht="12.75" customHeight="1">
      <c r="A145" s="42">
        <v>44231</v>
      </c>
      <c r="B145" s="43"/>
      <c r="C145" s="22">
        <f>ROUND(4.48,5)</f>
        <v>4.48</v>
      </c>
      <c r="D145" s="22">
        <f>F145</f>
        <v>4.57857</v>
      </c>
      <c r="E145" s="22">
        <f>F145</f>
        <v>4.57857</v>
      </c>
      <c r="F145" s="22">
        <f>ROUND(4.57857,5)</f>
        <v>4.57857</v>
      </c>
      <c r="G145" s="20"/>
      <c r="H145" s="28"/>
    </row>
    <row r="146" spans="1:8" ht="12.75" customHeight="1">
      <c r="A146" s="42">
        <v>44322</v>
      </c>
      <c r="B146" s="43"/>
      <c r="C146" s="22">
        <f>ROUND(4.48,5)</f>
        <v>4.48</v>
      </c>
      <c r="D146" s="22">
        <f>F146</f>
        <v>4.6078</v>
      </c>
      <c r="E146" s="22">
        <f>F146</f>
        <v>4.6078</v>
      </c>
      <c r="F146" s="22">
        <f>ROUND(4.6078,5)</f>
        <v>4.6078</v>
      </c>
      <c r="G146" s="20"/>
      <c r="H146" s="28"/>
    </row>
    <row r="147" spans="1:8" ht="12.75" customHeight="1">
      <c r="A147" s="42">
        <v>44413</v>
      </c>
      <c r="B147" s="43"/>
      <c r="C147" s="22">
        <f>ROUND(4.48,5)</f>
        <v>4.48</v>
      </c>
      <c r="D147" s="22">
        <f>F147</f>
        <v>4.64099</v>
      </c>
      <c r="E147" s="22">
        <f>F147</f>
        <v>4.64099</v>
      </c>
      <c r="F147" s="22">
        <f>ROUND(4.64099,5)</f>
        <v>4.64099</v>
      </c>
      <c r="G147" s="20"/>
      <c r="H147" s="28"/>
    </row>
    <row r="148" spans="1:8" ht="12.75" customHeight="1">
      <c r="A148" s="42">
        <v>44504</v>
      </c>
      <c r="B148" s="43"/>
      <c r="C148" s="22">
        <f>ROUND(4.48,5)</f>
        <v>4.48</v>
      </c>
      <c r="D148" s="22">
        <f>F148</f>
        <v>4.75287</v>
      </c>
      <c r="E148" s="22">
        <f>F148</f>
        <v>4.75287</v>
      </c>
      <c r="F148" s="22">
        <f>ROUND(4.75287,5)</f>
        <v>4.75287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ROUND(11.2,5)</f>
        <v>11.2</v>
      </c>
      <c r="D150" s="22">
        <f>F150</f>
        <v>11.2685</v>
      </c>
      <c r="E150" s="22">
        <f>F150</f>
        <v>11.2685</v>
      </c>
      <c r="F150" s="22">
        <f>ROUND(11.2685,5)</f>
        <v>11.2685</v>
      </c>
      <c r="G150" s="20"/>
      <c r="H150" s="28"/>
    </row>
    <row r="151" spans="1:8" ht="12.75" customHeight="1">
      <c r="A151" s="42">
        <v>44231</v>
      </c>
      <c r="B151" s="43"/>
      <c r="C151" s="22">
        <f>ROUND(11.2,5)</f>
        <v>11.2</v>
      </c>
      <c r="D151" s="22">
        <f>F151</f>
        <v>11.52366</v>
      </c>
      <c r="E151" s="22">
        <f>F151</f>
        <v>11.52366</v>
      </c>
      <c r="F151" s="22">
        <f>ROUND(11.52366,5)</f>
        <v>11.52366</v>
      </c>
      <c r="G151" s="20"/>
      <c r="H151" s="28"/>
    </row>
    <row r="152" spans="1:8" ht="12.75" customHeight="1">
      <c r="A152" s="42">
        <v>44322</v>
      </c>
      <c r="B152" s="43"/>
      <c r="C152" s="22">
        <f>ROUND(11.2,5)</f>
        <v>11.2</v>
      </c>
      <c r="D152" s="22">
        <f>F152</f>
        <v>11.769</v>
      </c>
      <c r="E152" s="22">
        <f>F152</f>
        <v>11.769</v>
      </c>
      <c r="F152" s="22">
        <f>ROUND(11.769,5)</f>
        <v>11.769</v>
      </c>
      <c r="G152" s="20"/>
      <c r="H152" s="28"/>
    </row>
    <row r="153" spans="1:8" ht="12.75" customHeight="1">
      <c r="A153" s="42">
        <v>44413</v>
      </c>
      <c r="B153" s="43"/>
      <c r="C153" s="22">
        <f>ROUND(11.2,5)</f>
        <v>11.2</v>
      </c>
      <c r="D153" s="22">
        <f>F153</f>
        <v>12.03164</v>
      </c>
      <c r="E153" s="22">
        <f>F153</f>
        <v>12.03164</v>
      </c>
      <c r="F153" s="22">
        <f>ROUND(12.03164,5)</f>
        <v>12.03164</v>
      </c>
      <c r="G153" s="20"/>
      <c r="H153" s="28"/>
    </row>
    <row r="154" spans="1:8" ht="12.75" customHeight="1">
      <c r="A154" s="42">
        <v>44504</v>
      </c>
      <c r="B154" s="43"/>
      <c r="C154" s="22">
        <f>ROUND(11.2,5)</f>
        <v>11.2</v>
      </c>
      <c r="D154" s="22">
        <f>F154</f>
        <v>12.31368</v>
      </c>
      <c r="E154" s="22">
        <f>F154</f>
        <v>12.31368</v>
      </c>
      <c r="F154" s="22">
        <f>ROUND(12.31368,5)</f>
        <v>12.31368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ROUND(7.15,5)</f>
        <v>7.15</v>
      </c>
      <c r="D156" s="22">
        <f>F156</f>
        <v>7.19997</v>
      </c>
      <c r="E156" s="22">
        <f>F156</f>
        <v>7.19997</v>
      </c>
      <c r="F156" s="22">
        <f>ROUND(7.19997,5)</f>
        <v>7.19997</v>
      </c>
      <c r="G156" s="20"/>
      <c r="H156" s="28"/>
    </row>
    <row r="157" spans="1:8" ht="12.75" customHeight="1">
      <c r="A157" s="42">
        <v>44231</v>
      </c>
      <c r="B157" s="43"/>
      <c r="C157" s="22">
        <f>ROUND(7.15,5)</f>
        <v>7.15</v>
      </c>
      <c r="D157" s="22">
        <f>F157</f>
        <v>7.38096</v>
      </c>
      <c r="E157" s="22">
        <f>F157</f>
        <v>7.38096</v>
      </c>
      <c r="F157" s="22">
        <f>ROUND(7.38096,5)</f>
        <v>7.38096</v>
      </c>
      <c r="G157" s="20"/>
      <c r="H157" s="28"/>
    </row>
    <row r="158" spans="1:8" ht="12.75" customHeight="1">
      <c r="A158" s="42">
        <v>44322</v>
      </c>
      <c r="B158" s="43"/>
      <c r="C158" s="22">
        <f>ROUND(7.15,5)</f>
        <v>7.15</v>
      </c>
      <c r="D158" s="22">
        <f>F158</f>
        <v>7.55811</v>
      </c>
      <c r="E158" s="22">
        <f>F158</f>
        <v>7.55811</v>
      </c>
      <c r="F158" s="22">
        <f>ROUND(7.55811,5)</f>
        <v>7.55811</v>
      </c>
      <c r="G158" s="20"/>
      <c r="H158" s="28"/>
    </row>
    <row r="159" spans="1:8" ht="12.75" customHeight="1">
      <c r="A159" s="42">
        <v>44413</v>
      </c>
      <c r="B159" s="43"/>
      <c r="C159" s="22">
        <f>ROUND(7.15,5)</f>
        <v>7.15</v>
      </c>
      <c r="D159" s="22">
        <f>F159</f>
        <v>7.75179</v>
      </c>
      <c r="E159" s="22">
        <f>F159</f>
        <v>7.75179</v>
      </c>
      <c r="F159" s="22">
        <f>ROUND(7.75179,5)</f>
        <v>7.75179</v>
      </c>
      <c r="G159" s="20"/>
      <c r="H159" s="28"/>
    </row>
    <row r="160" spans="1:8" ht="12.75" customHeight="1">
      <c r="A160" s="42">
        <v>44504</v>
      </c>
      <c r="B160" s="43"/>
      <c r="C160" s="22">
        <f>ROUND(7.15,5)</f>
        <v>7.15</v>
      </c>
      <c r="D160" s="22">
        <f>F160</f>
        <v>7.9777</v>
      </c>
      <c r="E160" s="22">
        <f>F160</f>
        <v>7.9777</v>
      </c>
      <c r="F160" s="22">
        <f>ROUND(7.9777,5)</f>
        <v>7.9777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ROUND(2.23,5)</f>
        <v>2.23</v>
      </c>
      <c r="D162" s="22">
        <f>F162</f>
        <v>314.90006</v>
      </c>
      <c r="E162" s="22">
        <f>F162</f>
        <v>314.90006</v>
      </c>
      <c r="F162" s="22">
        <f>ROUND(314.90006,5)</f>
        <v>314.90006</v>
      </c>
      <c r="G162" s="20"/>
      <c r="H162" s="28"/>
    </row>
    <row r="163" spans="1:8" ht="12.75" customHeight="1">
      <c r="A163" s="42">
        <v>44231</v>
      </c>
      <c r="B163" s="43"/>
      <c r="C163" s="22">
        <f>ROUND(2.23,5)</f>
        <v>2.23</v>
      </c>
      <c r="D163" s="22">
        <f>F163</f>
        <v>310.23728</v>
      </c>
      <c r="E163" s="22">
        <f>F163</f>
        <v>310.23728</v>
      </c>
      <c r="F163" s="22">
        <f>ROUND(310.23728,5)</f>
        <v>310.23728</v>
      </c>
      <c r="G163" s="20"/>
      <c r="H163" s="28"/>
    </row>
    <row r="164" spans="1:8" ht="12.75" customHeight="1">
      <c r="A164" s="42">
        <v>44322</v>
      </c>
      <c r="B164" s="43"/>
      <c r="C164" s="22">
        <f>ROUND(2.23,5)</f>
        <v>2.23</v>
      </c>
      <c r="D164" s="22">
        <f>F164</f>
        <v>313.66365</v>
      </c>
      <c r="E164" s="22">
        <f>F164</f>
        <v>313.66365</v>
      </c>
      <c r="F164" s="22">
        <f>ROUND(313.66365,5)</f>
        <v>313.66365</v>
      </c>
      <c r="G164" s="20"/>
      <c r="H164" s="28"/>
    </row>
    <row r="165" spans="1:8" ht="12.75" customHeight="1">
      <c r="A165" s="42">
        <v>44413</v>
      </c>
      <c r="B165" s="43"/>
      <c r="C165" s="22">
        <f>ROUND(2.23,5)</f>
        <v>2.23</v>
      </c>
      <c r="D165" s="22">
        <f>F165</f>
        <v>309.18164</v>
      </c>
      <c r="E165" s="22">
        <f>F165</f>
        <v>309.18164</v>
      </c>
      <c r="F165" s="22">
        <f>ROUND(309.18164,5)</f>
        <v>309.18164</v>
      </c>
      <c r="G165" s="20"/>
      <c r="H165" s="28"/>
    </row>
    <row r="166" spans="1:8" ht="12.75" customHeight="1">
      <c r="A166" s="42">
        <v>44504</v>
      </c>
      <c r="B166" s="43"/>
      <c r="C166" s="22">
        <f>ROUND(2.23,5)</f>
        <v>2.23</v>
      </c>
      <c r="D166" s="22">
        <f>F166</f>
        <v>312.36416</v>
      </c>
      <c r="E166" s="22">
        <f>F166</f>
        <v>312.36416</v>
      </c>
      <c r="F166" s="22">
        <f>ROUND(312.36416,5)</f>
        <v>312.36416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ROUND(4.729,5)</f>
        <v>4.729</v>
      </c>
      <c r="D168" s="22">
        <f>F168</f>
        <v>211.76547</v>
      </c>
      <c r="E168" s="22">
        <f>F168</f>
        <v>211.76547</v>
      </c>
      <c r="F168" s="22">
        <f>ROUND(211.76547,5)</f>
        <v>211.76547</v>
      </c>
      <c r="G168" s="20"/>
      <c r="H168" s="28"/>
    </row>
    <row r="169" spans="1:8" ht="12.75" customHeight="1">
      <c r="A169" s="42">
        <v>44231</v>
      </c>
      <c r="B169" s="43"/>
      <c r="C169" s="22">
        <f>ROUND(4.729,5)</f>
        <v>4.729</v>
      </c>
      <c r="D169" s="22">
        <f>F169</f>
        <v>209.73878</v>
      </c>
      <c r="E169" s="22">
        <f>F169</f>
        <v>209.73878</v>
      </c>
      <c r="F169" s="22">
        <f>ROUND(209.73878,5)</f>
        <v>209.73878</v>
      </c>
      <c r="G169" s="20"/>
      <c r="H169" s="28"/>
    </row>
    <row r="170" spans="1:8" ht="12.75" customHeight="1">
      <c r="A170" s="42">
        <v>44322</v>
      </c>
      <c r="B170" s="43"/>
      <c r="C170" s="22">
        <f>ROUND(4.729,5)</f>
        <v>4.729</v>
      </c>
      <c r="D170" s="22">
        <f>F170</f>
        <v>212.05497</v>
      </c>
      <c r="E170" s="22">
        <f>F170</f>
        <v>212.05497</v>
      </c>
      <c r="F170" s="22">
        <f>ROUND(212.05497,5)</f>
        <v>212.05497</v>
      </c>
      <c r="G170" s="20"/>
      <c r="H170" s="28"/>
    </row>
    <row r="171" spans="1:8" ht="12.75" customHeight="1">
      <c r="A171" s="42">
        <v>44413</v>
      </c>
      <c r="B171" s="43"/>
      <c r="C171" s="22">
        <f>ROUND(4.729,5)</f>
        <v>4.729</v>
      </c>
      <c r="D171" s="22">
        <f>F171</f>
        <v>210.18385</v>
      </c>
      <c r="E171" s="22">
        <f>F171</f>
        <v>210.18385</v>
      </c>
      <c r="F171" s="22">
        <f>ROUND(210.18385,5)</f>
        <v>210.18385</v>
      </c>
      <c r="G171" s="20"/>
      <c r="H171" s="28"/>
    </row>
    <row r="172" spans="1:8" ht="12.75" customHeight="1">
      <c r="A172" s="42">
        <v>44504</v>
      </c>
      <c r="B172" s="43"/>
      <c r="C172" s="22">
        <f>ROUND(4.729,5)</f>
        <v>4.729</v>
      </c>
      <c r="D172" s="22">
        <f>F172</f>
        <v>212.34784</v>
      </c>
      <c r="E172" s="22">
        <f>F172</f>
        <v>212.34784</v>
      </c>
      <c r="F172" s="22">
        <f>ROUND(212.34784,5)</f>
        <v>212.34784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ROUND(3.645,5)</f>
        <v>3.645</v>
      </c>
      <c r="D188" s="22">
        <f>F188</f>
        <v>3.61582</v>
      </c>
      <c r="E188" s="22">
        <f>F188</f>
        <v>3.61582</v>
      </c>
      <c r="F188" s="22">
        <f>ROUND(3.61582,5)</f>
        <v>3.61582</v>
      </c>
      <c r="G188" s="20"/>
      <c r="H188" s="28"/>
    </row>
    <row r="189" spans="1:8" ht="12.75" customHeight="1">
      <c r="A189" s="42">
        <v>44231</v>
      </c>
      <c r="B189" s="43"/>
      <c r="C189" s="22">
        <f>ROUND(3.645,5)</f>
        <v>3.645</v>
      </c>
      <c r="D189" s="22">
        <f>F189</f>
        <v>2.96703</v>
      </c>
      <c r="E189" s="22">
        <f>F189</f>
        <v>2.96703</v>
      </c>
      <c r="F189" s="22">
        <f>ROUND(2.96703,5)</f>
        <v>2.96703</v>
      </c>
      <c r="G189" s="20"/>
      <c r="H189" s="28"/>
    </row>
    <row r="190" spans="1:8" ht="12.75" customHeight="1">
      <c r="A190" s="42">
        <v>44322</v>
      </c>
      <c r="B190" s="43"/>
      <c r="C190" s="22">
        <f>ROUND(3.645,5)</f>
        <v>3.645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ROUND(3.645,5)</f>
        <v>3.645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ROUND(3.645,5)</f>
        <v>3.645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ROUND(11.005,5)</f>
        <v>11.005</v>
      </c>
      <c r="D194" s="22">
        <f>F194</f>
        <v>11.0636</v>
      </c>
      <c r="E194" s="22">
        <f>F194</f>
        <v>11.0636</v>
      </c>
      <c r="F194" s="22">
        <f>ROUND(11.0636,5)</f>
        <v>11.0636</v>
      </c>
      <c r="G194" s="20"/>
      <c r="H194" s="28"/>
    </row>
    <row r="195" spans="1:8" ht="12.75" customHeight="1">
      <c r="A195" s="42">
        <v>44231</v>
      </c>
      <c r="B195" s="43"/>
      <c r="C195" s="22">
        <f>ROUND(11.005,5)</f>
        <v>11.005</v>
      </c>
      <c r="D195" s="22">
        <f>F195</f>
        <v>11.28043</v>
      </c>
      <c r="E195" s="22">
        <f>F195</f>
        <v>11.28043</v>
      </c>
      <c r="F195" s="22">
        <f>ROUND(11.28043,5)</f>
        <v>11.28043</v>
      </c>
      <c r="G195" s="20"/>
      <c r="H195" s="28"/>
    </row>
    <row r="196" spans="1:8" ht="12.75" customHeight="1">
      <c r="A196" s="42">
        <v>44322</v>
      </c>
      <c r="B196" s="43"/>
      <c r="C196" s="22">
        <f>ROUND(11.005,5)</f>
        <v>11.005</v>
      </c>
      <c r="D196" s="22">
        <f>F196</f>
        <v>11.49476</v>
      </c>
      <c r="E196" s="22">
        <f>F196</f>
        <v>11.49476</v>
      </c>
      <c r="F196" s="22">
        <f>ROUND(11.49476,5)</f>
        <v>11.49476</v>
      </c>
      <c r="G196" s="20"/>
      <c r="H196" s="28"/>
    </row>
    <row r="197" spans="1:8" ht="12.75" customHeight="1">
      <c r="A197" s="42">
        <v>44413</v>
      </c>
      <c r="B197" s="43"/>
      <c r="C197" s="22">
        <f>ROUND(11.005,5)</f>
        <v>11.005</v>
      </c>
      <c r="D197" s="22">
        <f>F197</f>
        <v>11.7189</v>
      </c>
      <c r="E197" s="22">
        <f>F197</f>
        <v>11.7189</v>
      </c>
      <c r="F197" s="22">
        <f>ROUND(11.7189,5)</f>
        <v>11.7189</v>
      </c>
      <c r="G197" s="20"/>
      <c r="H197" s="28"/>
    </row>
    <row r="198" spans="1:8" ht="12.75" customHeight="1">
      <c r="A198" s="42">
        <v>44504</v>
      </c>
      <c r="B198" s="43"/>
      <c r="C198" s="22">
        <f>ROUND(11.005,5)</f>
        <v>11.005</v>
      </c>
      <c r="D198" s="22">
        <f>F198</f>
        <v>11.95898</v>
      </c>
      <c r="E198" s="22">
        <f>F198</f>
        <v>11.95898</v>
      </c>
      <c r="F198" s="22">
        <f>ROUND(11.95898,5)</f>
        <v>11.95898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ROUND(4,5)</f>
        <v>4</v>
      </c>
      <c r="D200" s="22">
        <f>F200</f>
        <v>187.04131</v>
      </c>
      <c r="E200" s="22">
        <f>F200</f>
        <v>187.04131</v>
      </c>
      <c r="F200" s="22">
        <f>ROUND(187.04131,5)</f>
        <v>187.04131</v>
      </c>
      <c r="G200" s="20"/>
      <c r="H200" s="28"/>
    </row>
    <row r="201" spans="1:8" ht="12.75" customHeight="1">
      <c r="A201" s="42">
        <v>44231</v>
      </c>
      <c r="B201" s="43"/>
      <c r="C201" s="22">
        <f>ROUND(4,5)</f>
        <v>4</v>
      </c>
      <c r="D201" s="22">
        <f>F201</f>
        <v>188.9326</v>
      </c>
      <c r="E201" s="22">
        <f>F201</f>
        <v>188.9326</v>
      </c>
      <c r="F201" s="22">
        <f>ROUND(188.9326,5)</f>
        <v>188.9326</v>
      </c>
      <c r="G201" s="20"/>
      <c r="H201" s="28"/>
    </row>
    <row r="202" spans="1:8" ht="12.75" customHeight="1">
      <c r="A202" s="42">
        <v>44322</v>
      </c>
      <c r="B202" s="43"/>
      <c r="C202" s="22">
        <f>ROUND(4,5)</f>
        <v>4</v>
      </c>
      <c r="D202" s="22">
        <f>F202</f>
        <v>188.3064</v>
      </c>
      <c r="E202" s="22">
        <f>F202</f>
        <v>188.3064</v>
      </c>
      <c r="F202" s="22">
        <f>ROUND(188.3064,5)</f>
        <v>188.3064</v>
      </c>
      <c r="G202" s="20"/>
      <c r="H202" s="28"/>
    </row>
    <row r="203" spans="1:8" ht="12.75" customHeight="1">
      <c r="A203" s="42">
        <v>44413</v>
      </c>
      <c r="B203" s="43"/>
      <c r="C203" s="22">
        <f>ROUND(4,5)</f>
        <v>4</v>
      </c>
      <c r="D203" s="22">
        <f>F203</f>
        <v>190.4182</v>
      </c>
      <c r="E203" s="22">
        <f>F203</f>
        <v>190.4182</v>
      </c>
      <c r="F203" s="22">
        <f>ROUND(190.4182,5)</f>
        <v>190.4182</v>
      </c>
      <c r="G203" s="20"/>
      <c r="H203" s="28"/>
    </row>
    <row r="204" spans="1:8" ht="12.75" customHeight="1">
      <c r="A204" s="42">
        <v>44504</v>
      </c>
      <c r="B204" s="43"/>
      <c r="C204" s="22">
        <f>ROUND(4,5)</f>
        <v>4</v>
      </c>
      <c r="D204" s="22">
        <f>F204</f>
        <v>189.64177</v>
      </c>
      <c r="E204" s="22">
        <f>F204</f>
        <v>189.64177</v>
      </c>
      <c r="F204" s="22">
        <f>ROUND(189.64177,5)</f>
        <v>189.64177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ROUND(0.92,5)</f>
        <v>0.92</v>
      </c>
      <c r="D206" s="22">
        <f>F206</f>
        <v>170.31912</v>
      </c>
      <c r="E206" s="22">
        <f>F206</f>
        <v>170.31912</v>
      </c>
      <c r="F206" s="22">
        <f>ROUND(170.31912,5)</f>
        <v>170.31912</v>
      </c>
      <c r="G206" s="20"/>
      <c r="H206" s="28"/>
    </row>
    <row r="207" spans="1:8" ht="12.75" customHeight="1">
      <c r="A207" s="42">
        <v>44231</v>
      </c>
      <c r="B207" s="43"/>
      <c r="C207" s="22">
        <f>ROUND(0.92,5)</f>
        <v>0.92</v>
      </c>
      <c r="D207" s="22">
        <f>F207</f>
        <v>169.74432</v>
      </c>
      <c r="E207" s="22">
        <f>F207</f>
        <v>169.74432</v>
      </c>
      <c r="F207" s="22">
        <f>ROUND(169.74432,5)</f>
        <v>169.74432</v>
      </c>
      <c r="G207" s="20"/>
      <c r="H207" s="28"/>
    </row>
    <row r="208" spans="1:8" ht="12.75" customHeight="1">
      <c r="A208" s="42">
        <v>44322</v>
      </c>
      <c r="B208" s="43"/>
      <c r="C208" s="22">
        <f>ROUND(0.92,5)</f>
        <v>0.92</v>
      </c>
      <c r="D208" s="22">
        <f>F208</f>
        <v>171.61915</v>
      </c>
      <c r="E208" s="22">
        <f>F208</f>
        <v>171.61915</v>
      </c>
      <c r="F208" s="22">
        <f>ROUND(171.61915,5)</f>
        <v>171.61915</v>
      </c>
      <c r="G208" s="20"/>
      <c r="H208" s="28"/>
    </row>
    <row r="209" spans="1:8" ht="12.75" customHeight="1">
      <c r="A209" s="42">
        <v>44413</v>
      </c>
      <c r="B209" s="43"/>
      <c r="C209" s="22">
        <f>ROUND(0.92,5)</f>
        <v>0.92</v>
      </c>
      <c r="D209" s="22">
        <f>F209</f>
        <v>171.21311</v>
      </c>
      <c r="E209" s="22">
        <f>F209</f>
        <v>171.21311</v>
      </c>
      <c r="F209" s="22">
        <f>ROUND(171.21311,5)</f>
        <v>171.21311</v>
      </c>
      <c r="G209" s="20"/>
      <c r="H209" s="28"/>
    </row>
    <row r="210" spans="1:8" ht="12.75" customHeight="1">
      <c r="A210" s="42">
        <v>44504</v>
      </c>
      <c r="B210" s="43"/>
      <c r="C210" s="22">
        <f>ROUND(0.92,5)</f>
        <v>0.92</v>
      </c>
      <c r="D210" s="22">
        <f>F210</f>
        <v>172.97589</v>
      </c>
      <c r="E210" s="22">
        <f>F210</f>
        <v>172.97589</v>
      </c>
      <c r="F210" s="22">
        <f>ROUND(172.97589,5)</f>
        <v>172.97589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ROUND(9.9,5)</f>
        <v>9.9</v>
      </c>
      <c r="D212" s="22">
        <f>F212</f>
        <v>9.96112</v>
      </c>
      <c r="E212" s="22">
        <f>F212</f>
        <v>9.96112</v>
      </c>
      <c r="F212" s="22">
        <f>ROUND(9.96112,5)</f>
        <v>9.96112</v>
      </c>
      <c r="G212" s="20"/>
      <c r="H212" s="28"/>
    </row>
    <row r="213" spans="1:8" ht="12.75" customHeight="1">
      <c r="A213" s="42">
        <v>44231</v>
      </c>
      <c r="B213" s="43"/>
      <c r="C213" s="22">
        <f>ROUND(9.9,5)</f>
        <v>9.9</v>
      </c>
      <c r="D213" s="22">
        <f>F213</f>
        <v>10.18776</v>
      </c>
      <c r="E213" s="22">
        <f>F213</f>
        <v>10.18776</v>
      </c>
      <c r="F213" s="22">
        <f>ROUND(10.18776,5)</f>
        <v>10.18776</v>
      </c>
      <c r="G213" s="20"/>
      <c r="H213" s="28"/>
    </row>
    <row r="214" spans="1:8" ht="12.75" customHeight="1">
      <c r="A214" s="42">
        <v>44322</v>
      </c>
      <c r="B214" s="43"/>
      <c r="C214" s="22">
        <f>ROUND(9.9,5)</f>
        <v>9.9</v>
      </c>
      <c r="D214" s="22">
        <f>F214</f>
        <v>10.40491</v>
      </c>
      <c r="E214" s="22">
        <f>F214</f>
        <v>10.40491</v>
      </c>
      <c r="F214" s="22">
        <f>ROUND(10.40491,5)</f>
        <v>10.40491</v>
      </c>
      <c r="G214" s="20"/>
      <c r="H214" s="28"/>
    </row>
    <row r="215" spans="1:8" ht="12.75" customHeight="1">
      <c r="A215" s="42">
        <v>44413</v>
      </c>
      <c r="B215" s="43"/>
      <c r="C215" s="22">
        <f>ROUND(9.9,5)</f>
        <v>9.9</v>
      </c>
      <c r="D215" s="22">
        <f>F215</f>
        <v>10.63806</v>
      </c>
      <c r="E215" s="22">
        <f>F215</f>
        <v>10.63806</v>
      </c>
      <c r="F215" s="22">
        <f>ROUND(10.63806,5)</f>
        <v>10.63806</v>
      </c>
      <c r="G215" s="20"/>
      <c r="H215" s="28"/>
    </row>
    <row r="216" spans="1:8" ht="12.75" customHeight="1">
      <c r="A216" s="42">
        <v>44504</v>
      </c>
      <c r="B216" s="43"/>
      <c r="C216" s="22">
        <f>ROUND(9.9,5)</f>
        <v>9.9</v>
      </c>
      <c r="D216" s="22">
        <f>F216</f>
        <v>10.89338</v>
      </c>
      <c r="E216" s="22">
        <f>F216</f>
        <v>10.89338</v>
      </c>
      <c r="F216" s="22">
        <f>ROUND(10.89338,5)</f>
        <v>10.89338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ROUND(11.345,5)</f>
        <v>11.345</v>
      </c>
      <c r="D218" s="22">
        <f>F218</f>
        <v>11.40424</v>
      </c>
      <c r="E218" s="22">
        <f>F218</f>
        <v>11.40424</v>
      </c>
      <c r="F218" s="22">
        <f>ROUND(11.40424,5)</f>
        <v>11.40424</v>
      </c>
      <c r="G218" s="20"/>
      <c r="H218" s="28"/>
    </row>
    <row r="219" spans="1:8" ht="12.75" customHeight="1">
      <c r="A219" s="42">
        <v>44231</v>
      </c>
      <c r="B219" s="43"/>
      <c r="C219" s="22">
        <f>ROUND(11.345,5)</f>
        <v>11.345</v>
      </c>
      <c r="D219" s="22">
        <f>F219</f>
        <v>11.62398</v>
      </c>
      <c r="E219" s="22">
        <f>F219</f>
        <v>11.62398</v>
      </c>
      <c r="F219" s="22">
        <f>ROUND(11.62398,5)</f>
        <v>11.62398</v>
      </c>
      <c r="G219" s="20"/>
      <c r="H219" s="28"/>
    </row>
    <row r="220" spans="1:8" ht="12.75" customHeight="1">
      <c r="A220" s="42">
        <v>44322</v>
      </c>
      <c r="B220" s="43"/>
      <c r="C220" s="22">
        <f>ROUND(11.345,5)</f>
        <v>11.345</v>
      </c>
      <c r="D220" s="22">
        <f>F220</f>
        <v>11.83393</v>
      </c>
      <c r="E220" s="22">
        <f>F220</f>
        <v>11.83393</v>
      </c>
      <c r="F220" s="22">
        <f>ROUND(11.83393,5)</f>
        <v>11.83393</v>
      </c>
      <c r="G220" s="20"/>
      <c r="H220" s="28"/>
    </row>
    <row r="221" spans="1:8" ht="12.75" customHeight="1">
      <c r="A221" s="42">
        <v>44413</v>
      </c>
      <c r="B221" s="43"/>
      <c r="C221" s="22">
        <f>ROUND(11.345,5)</f>
        <v>11.345</v>
      </c>
      <c r="D221" s="22">
        <f>F221</f>
        <v>12.05697</v>
      </c>
      <c r="E221" s="22">
        <f>F221</f>
        <v>12.05697</v>
      </c>
      <c r="F221" s="22">
        <f>ROUND(12.05697,5)</f>
        <v>12.05697</v>
      </c>
      <c r="G221" s="20"/>
      <c r="H221" s="28"/>
    </row>
    <row r="222" spans="1:8" ht="12.75" customHeight="1">
      <c r="A222" s="42">
        <v>44504</v>
      </c>
      <c r="B222" s="43"/>
      <c r="C222" s="22">
        <f>ROUND(11.345,5)</f>
        <v>11.345</v>
      </c>
      <c r="D222" s="22">
        <f>F222</f>
        <v>12.29467</v>
      </c>
      <c r="E222" s="22">
        <f>F222</f>
        <v>12.29467</v>
      </c>
      <c r="F222" s="22">
        <f>ROUND(12.29467,5)</f>
        <v>12.29467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ROUND(11.65,5)</f>
        <v>11.65</v>
      </c>
      <c r="D224" s="22">
        <f>F224</f>
        <v>11.71358</v>
      </c>
      <c r="E224" s="22">
        <f>F224</f>
        <v>11.71358</v>
      </c>
      <c r="F224" s="22">
        <f>ROUND(11.71358,5)</f>
        <v>11.71358</v>
      </c>
      <c r="G224" s="20"/>
      <c r="H224" s="28"/>
    </row>
    <row r="225" spans="1:8" ht="12.75" customHeight="1">
      <c r="A225" s="42">
        <v>44231</v>
      </c>
      <c r="B225" s="43"/>
      <c r="C225" s="22">
        <f>ROUND(11.65,5)</f>
        <v>11.65</v>
      </c>
      <c r="D225" s="22">
        <f>F225</f>
        <v>11.95055</v>
      </c>
      <c r="E225" s="22">
        <f>F225</f>
        <v>11.95055</v>
      </c>
      <c r="F225" s="22">
        <f>ROUND(11.95055,5)</f>
        <v>11.95055</v>
      </c>
      <c r="G225" s="20"/>
      <c r="H225" s="28"/>
    </row>
    <row r="226" spans="1:8" ht="12.75" customHeight="1">
      <c r="A226" s="42">
        <v>44322</v>
      </c>
      <c r="B226" s="43"/>
      <c r="C226" s="22">
        <f>ROUND(11.65,5)</f>
        <v>11.65</v>
      </c>
      <c r="D226" s="22">
        <f>F226</f>
        <v>12.17803</v>
      </c>
      <c r="E226" s="22">
        <f>F226</f>
        <v>12.17803</v>
      </c>
      <c r="F226" s="22">
        <f>ROUND(12.17803,5)</f>
        <v>12.17803</v>
      </c>
      <c r="G226" s="20"/>
      <c r="H226" s="28"/>
    </row>
    <row r="227" spans="1:8" ht="12.75" customHeight="1">
      <c r="A227" s="42">
        <v>44413</v>
      </c>
      <c r="B227" s="43"/>
      <c r="C227" s="22">
        <f>ROUND(11.65,5)</f>
        <v>11.65</v>
      </c>
      <c r="D227" s="22">
        <f>F227</f>
        <v>12.42102</v>
      </c>
      <c r="E227" s="22">
        <f>F227</f>
        <v>12.42102</v>
      </c>
      <c r="F227" s="22">
        <f>ROUND(12.42102,5)</f>
        <v>12.42102</v>
      </c>
      <c r="G227" s="20"/>
      <c r="H227" s="28"/>
    </row>
    <row r="228" spans="1:8" ht="12.75" customHeight="1">
      <c r="A228" s="42">
        <v>44504</v>
      </c>
      <c r="B228" s="43"/>
      <c r="C228" s="22">
        <f>ROUND(11.65,5)</f>
        <v>11.65</v>
      </c>
      <c r="D228" s="22">
        <f>F228</f>
        <v>12.68023</v>
      </c>
      <c r="E228" s="22">
        <f>F228</f>
        <v>12.68023</v>
      </c>
      <c r="F228" s="22">
        <f>ROUND(12.68023,5)</f>
        <v>12.68023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ROUND(722.464,3)</f>
        <v>722.464</v>
      </c>
      <c r="D230" s="23">
        <f>F230</f>
        <v>724.174</v>
      </c>
      <c r="E230" s="23">
        <f>F230</f>
        <v>724.174</v>
      </c>
      <c r="F230" s="23">
        <f>ROUND(724.174,3)</f>
        <v>724.174</v>
      </c>
      <c r="G230" s="20"/>
      <c r="H230" s="28"/>
    </row>
    <row r="231" spans="1:8" ht="12.75" customHeight="1">
      <c r="A231" s="42">
        <v>44231</v>
      </c>
      <c r="B231" s="43"/>
      <c r="C231" s="23">
        <f>ROUND(722.464,3)</f>
        <v>722.464</v>
      </c>
      <c r="D231" s="23">
        <f>F231</f>
        <v>731.312</v>
      </c>
      <c r="E231" s="23">
        <f>F231</f>
        <v>731.312</v>
      </c>
      <c r="F231" s="23">
        <f>ROUND(731.312,3)</f>
        <v>731.312</v>
      </c>
      <c r="G231" s="20"/>
      <c r="H231" s="28"/>
    </row>
    <row r="232" spans="1:8" ht="12.75" customHeight="1">
      <c r="A232" s="42">
        <v>44322</v>
      </c>
      <c r="B232" s="43"/>
      <c r="C232" s="23">
        <f>ROUND(722.464,3)</f>
        <v>722.464</v>
      </c>
      <c r="D232" s="23">
        <f>F232</f>
        <v>739.201</v>
      </c>
      <c r="E232" s="23">
        <f>F232</f>
        <v>739.201</v>
      </c>
      <c r="F232" s="23">
        <f>ROUND(739.201,3)</f>
        <v>739.201</v>
      </c>
      <c r="G232" s="20"/>
      <c r="H232" s="28"/>
    </row>
    <row r="233" spans="1:8" ht="12.75" customHeight="1">
      <c r="A233" s="42">
        <v>44413</v>
      </c>
      <c r="B233" s="43"/>
      <c r="C233" s="23">
        <f>ROUND(722.464,3)</f>
        <v>722.464</v>
      </c>
      <c r="D233" s="23">
        <f>F233</f>
        <v>747.225</v>
      </c>
      <c r="E233" s="23">
        <f>F233</f>
        <v>747.225</v>
      </c>
      <c r="F233" s="23">
        <f>ROUND(747.225,3)</f>
        <v>747.225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ROUND(758.975,3)</f>
        <v>758.975</v>
      </c>
      <c r="D235" s="23">
        <f>F235</f>
        <v>760.772</v>
      </c>
      <c r="E235" s="23">
        <f>F235</f>
        <v>760.772</v>
      </c>
      <c r="F235" s="23">
        <f>ROUND(760.772,3)</f>
        <v>760.772</v>
      </c>
      <c r="G235" s="20"/>
      <c r="H235" s="28"/>
    </row>
    <row r="236" spans="1:8" ht="12.75" customHeight="1">
      <c r="A236" s="42">
        <v>44231</v>
      </c>
      <c r="B236" s="43"/>
      <c r="C236" s="23">
        <f>ROUND(758.975,3)</f>
        <v>758.975</v>
      </c>
      <c r="D236" s="23">
        <f>F236</f>
        <v>768.27</v>
      </c>
      <c r="E236" s="23">
        <f>F236</f>
        <v>768.27</v>
      </c>
      <c r="F236" s="23">
        <f>ROUND(768.27,3)</f>
        <v>768.27</v>
      </c>
      <c r="G236" s="20"/>
      <c r="H236" s="28"/>
    </row>
    <row r="237" spans="1:8" ht="12.75" customHeight="1">
      <c r="A237" s="42">
        <v>44322</v>
      </c>
      <c r="B237" s="43"/>
      <c r="C237" s="23">
        <f>ROUND(758.975,3)</f>
        <v>758.975</v>
      </c>
      <c r="D237" s="23">
        <f>F237</f>
        <v>776.558</v>
      </c>
      <c r="E237" s="23">
        <f>F237</f>
        <v>776.558</v>
      </c>
      <c r="F237" s="23">
        <f>ROUND(776.558,3)</f>
        <v>776.558</v>
      </c>
      <c r="G237" s="20"/>
      <c r="H237" s="28"/>
    </row>
    <row r="238" spans="1:8" ht="12.75" customHeight="1">
      <c r="A238" s="42">
        <v>44413</v>
      </c>
      <c r="B238" s="43"/>
      <c r="C238" s="23">
        <f>ROUND(758.975,3)</f>
        <v>758.975</v>
      </c>
      <c r="D238" s="23">
        <f>F238</f>
        <v>784.988</v>
      </c>
      <c r="E238" s="23">
        <f>F238</f>
        <v>784.988</v>
      </c>
      <c r="F238" s="23">
        <f>ROUND(784.988,3)</f>
        <v>784.988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ROUND(812.64,3)</f>
        <v>812.64</v>
      </c>
      <c r="D240" s="23">
        <f>F240</f>
        <v>814.564</v>
      </c>
      <c r="E240" s="23">
        <f>F240</f>
        <v>814.564</v>
      </c>
      <c r="F240" s="23">
        <f>ROUND(814.564,3)</f>
        <v>814.564</v>
      </c>
      <c r="G240" s="20"/>
      <c r="H240" s="28"/>
    </row>
    <row r="241" spans="1:8" ht="12.75" customHeight="1">
      <c r="A241" s="42">
        <v>44231</v>
      </c>
      <c r="B241" s="43"/>
      <c r="C241" s="23">
        <f>ROUND(812.64,3)</f>
        <v>812.64</v>
      </c>
      <c r="D241" s="23">
        <f>F241</f>
        <v>822.593</v>
      </c>
      <c r="E241" s="23">
        <f>F241</f>
        <v>822.593</v>
      </c>
      <c r="F241" s="23">
        <f>ROUND(822.593,3)</f>
        <v>822.593</v>
      </c>
      <c r="G241" s="20"/>
      <c r="H241" s="28"/>
    </row>
    <row r="242" spans="1:8" ht="12.75" customHeight="1">
      <c r="A242" s="42">
        <v>44322</v>
      </c>
      <c r="B242" s="43"/>
      <c r="C242" s="23">
        <f>ROUND(812.64,3)</f>
        <v>812.64</v>
      </c>
      <c r="D242" s="23">
        <f>F242</f>
        <v>831.466</v>
      </c>
      <c r="E242" s="23">
        <f>F242</f>
        <v>831.466</v>
      </c>
      <c r="F242" s="23">
        <f>ROUND(831.466,3)</f>
        <v>831.466</v>
      </c>
      <c r="G242" s="20"/>
      <c r="H242" s="28"/>
    </row>
    <row r="243" spans="1:8" ht="12.75" customHeight="1">
      <c r="A243" s="42">
        <v>44413</v>
      </c>
      <c r="B243" s="43"/>
      <c r="C243" s="23">
        <f>ROUND(812.64,3)</f>
        <v>812.64</v>
      </c>
      <c r="D243" s="23">
        <f>F243</f>
        <v>840.492</v>
      </c>
      <c r="E243" s="23">
        <f>F243</f>
        <v>840.492</v>
      </c>
      <c r="F243" s="23">
        <f>ROUND(840.492,3)</f>
        <v>840.492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ROUND(712.454,3)</f>
        <v>712.454</v>
      </c>
      <c r="D245" s="23">
        <f>F245</f>
        <v>714.141</v>
      </c>
      <c r="E245" s="23">
        <f>F245</f>
        <v>714.141</v>
      </c>
      <c r="F245" s="23">
        <f>ROUND(714.141,3)</f>
        <v>714.141</v>
      </c>
      <c r="G245" s="20"/>
      <c r="H245" s="28"/>
    </row>
    <row r="246" spans="1:8" ht="12.75" customHeight="1">
      <c r="A246" s="42">
        <v>44231</v>
      </c>
      <c r="B246" s="43"/>
      <c r="C246" s="23">
        <f>ROUND(712.454,3)</f>
        <v>712.454</v>
      </c>
      <c r="D246" s="23">
        <f>F246</f>
        <v>721.18</v>
      </c>
      <c r="E246" s="23">
        <f>F246</f>
        <v>721.18</v>
      </c>
      <c r="F246" s="23">
        <f>ROUND(721.18,3)</f>
        <v>721.18</v>
      </c>
      <c r="G246" s="20"/>
      <c r="H246" s="28"/>
    </row>
    <row r="247" spans="1:8" ht="12.75" customHeight="1">
      <c r="A247" s="42">
        <v>44322</v>
      </c>
      <c r="B247" s="43"/>
      <c r="C247" s="23">
        <f>ROUND(712.454,3)</f>
        <v>712.454</v>
      </c>
      <c r="D247" s="23">
        <f>F247</f>
        <v>728.959</v>
      </c>
      <c r="E247" s="23">
        <f>F247</f>
        <v>728.959</v>
      </c>
      <c r="F247" s="23">
        <f>ROUND(728.959,3)</f>
        <v>728.959</v>
      </c>
      <c r="G247" s="20"/>
      <c r="H247" s="28"/>
    </row>
    <row r="248" spans="1:8" ht="12.75" customHeight="1">
      <c r="A248" s="42">
        <v>44413</v>
      </c>
      <c r="B248" s="43"/>
      <c r="C248" s="23">
        <f>ROUND(712.454,3)</f>
        <v>712.454</v>
      </c>
      <c r="D248" s="23">
        <f>F248</f>
        <v>736.872</v>
      </c>
      <c r="E248" s="23">
        <f>F248</f>
        <v>736.872</v>
      </c>
      <c r="F248" s="23">
        <f>ROUND(736.872,3)</f>
        <v>736.872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ROUND(256.327504361321,3)</f>
        <v>256.328</v>
      </c>
      <c r="D250" s="23">
        <f>F250</f>
        <v>256.951</v>
      </c>
      <c r="E250" s="23">
        <f>F250</f>
        <v>256.951</v>
      </c>
      <c r="F250" s="23">
        <f>ROUND(256.951,3)</f>
        <v>256.951</v>
      </c>
      <c r="G250" s="20"/>
      <c r="H250" s="28"/>
    </row>
    <row r="251" spans="1:8" ht="12.75" customHeight="1">
      <c r="A251" s="42">
        <v>44231</v>
      </c>
      <c r="B251" s="43"/>
      <c r="C251" s="23">
        <f>ROUND(256.327504361321,3)</f>
        <v>256.328</v>
      </c>
      <c r="D251" s="23">
        <f>F251</f>
        <v>259.547</v>
      </c>
      <c r="E251" s="23">
        <f>F251</f>
        <v>259.547</v>
      </c>
      <c r="F251" s="23">
        <f>ROUND(259.547,3)</f>
        <v>259.547</v>
      </c>
      <c r="G251" s="20"/>
      <c r="H251" s="28"/>
    </row>
    <row r="252" spans="1:8" ht="12.75" customHeight="1">
      <c r="A252" s="42">
        <v>44322</v>
      </c>
      <c r="B252" s="43"/>
      <c r="C252" s="23">
        <f>ROUND(256.327504361321,3)</f>
        <v>256.328</v>
      </c>
      <c r="D252" s="23">
        <f>F252</f>
        <v>262.41</v>
      </c>
      <c r="E252" s="23">
        <f>F252</f>
        <v>262.41</v>
      </c>
      <c r="F252" s="23">
        <f>ROUND(262.41,3)</f>
        <v>262.41</v>
      </c>
      <c r="G252" s="20"/>
      <c r="H252" s="28"/>
    </row>
    <row r="253" spans="1:8" ht="12.75" customHeight="1">
      <c r="A253" s="42">
        <v>44413</v>
      </c>
      <c r="B253" s="43"/>
      <c r="C253" s="23">
        <f>ROUND(256.327504361321,3)</f>
        <v>256.328</v>
      </c>
      <c r="D253" s="23">
        <f>F253</f>
        <v>265.321</v>
      </c>
      <c r="E253" s="23">
        <f>F253</f>
        <v>265.321</v>
      </c>
      <c r="F253" s="23">
        <f>ROUND(265.321,3)</f>
        <v>265.321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ROUND(703.834,3)</f>
        <v>703.834</v>
      </c>
      <c r="D255" s="23">
        <f>F255</f>
        <v>705.5</v>
      </c>
      <c r="E255" s="23">
        <f>F255</f>
        <v>705.5</v>
      </c>
      <c r="F255" s="23">
        <f>ROUND(705.5,3)</f>
        <v>705.5</v>
      </c>
      <c r="G255" s="20"/>
      <c r="H255" s="28"/>
    </row>
    <row r="256" spans="1:8" ht="12.75" customHeight="1">
      <c r="A256" s="42">
        <v>44231</v>
      </c>
      <c r="B256" s="43"/>
      <c r="C256" s="23">
        <f>ROUND(703.834,3)</f>
        <v>703.834</v>
      </c>
      <c r="D256" s="23">
        <f>F256</f>
        <v>712.454</v>
      </c>
      <c r="E256" s="23">
        <f>F256</f>
        <v>712.454</v>
      </c>
      <c r="F256" s="23">
        <f>ROUND(712.454,3)</f>
        <v>712.454</v>
      </c>
      <c r="G256" s="20"/>
      <c r="H256" s="28"/>
    </row>
    <row r="257" spans="1:8" ht="12.75" customHeight="1">
      <c r="A257" s="42">
        <v>44322</v>
      </c>
      <c r="B257" s="43"/>
      <c r="C257" s="23">
        <f>ROUND(703.834,3)</f>
        <v>703.834</v>
      </c>
      <c r="D257" s="23">
        <f>F257</f>
        <v>720.14</v>
      </c>
      <c r="E257" s="23">
        <f>F257</f>
        <v>720.14</v>
      </c>
      <c r="F257" s="23">
        <f>ROUND(720.14,3)</f>
        <v>720.14</v>
      </c>
      <c r="G257" s="20"/>
      <c r="H257" s="28"/>
    </row>
    <row r="258" spans="1:8" ht="12.75" customHeight="1">
      <c r="A258" s="42">
        <v>44413</v>
      </c>
      <c r="B258" s="43"/>
      <c r="C258" s="23">
        <f>ROUND(703.834,3)</f>
        <v>703.834</v>
      </c>
      <c r="D258" s="23">
        <f>F258</f>
        <v>727.957</v>
      </c>
      <c r="E258" s="23">
        <f>F258</f>
        <v>727.957</v>
      </c>
      <c r="F258" s="23">
        <f>ROUND(727.957,3)</f>
        <v>727.957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44125</v>
      </c>
      <c r="B260" s="47"/>
      <c r="C260" s="33">
        <v>3.358</v>
      </c>
      <c r="D260" s="33">
        <v>3.382</v>
      </c>
      <c r="E260" s="33">
        <v>3.328</v>
      </c>
      <c r="F260" s="33">
        <v>3.355</v>
      </c>
      <c r="G260" s="31"/>
      <c r="H260" s="32"/>
    </row>
    <row r="261" spans="1:8" ht="12.75" customHeight="1">
      <c r="A261" s="46">
        <v>44153</v>
      </c>
      <c r="B261" s="47"/>
      <c r="C261" s="33">
        <v>3.358</v>
      </c>
      <c r="D261" s="33">
        <v>3.382</v>
      </c>
      <c r="E261" s="33">
        <v>3.318</v>
      </c>
      <c r="F261" s="33">
        <v>3.35</v>
      </c>
      <c r="G261" s="31"/>
      <c r="H261" s="32"/>
    </row>
    <row r="262" spans="1:8" ht="12.75" customHeight="1">
      <c r="A262" s="46">
        <v>44180</v>
      </c>
      <c r="B262" s="47"/>
      <c r="C262" s="33">
        <v>3.358</v>
      </c>
      <c r="D262" s="33">
        <v>3.282</v>
      </c>
      <c r="E262" s="33">
        <v>3.248</v>
      </c>
      <c r="F262" s="33">
        <v>3.265</v>
      </c>
      <c r="G262" s="31"/>
      <c r="H262" s="32"/>
    </row>
    <row r="263" spans="1:8" ht="12.75" customHeight="1">
      <c r="A263" s="46">
        <v>44216</v>
      </c>
      <c r="B263" s="47"/>
      <c r="C263" s="33">
        <v>3.358</v>
      </c>
      <c r="D263" s="33">
        <v>3.282</v>
      </c>
      <c r="E263" s="33">
        <v>3.218</v>
      </c>
      <c r="F263" s="33">
        <v>3.25</v>
      </c>
      <c r="G263" s="31"/>
      <c r="H263" s="32"/>
    </row>
    <row r="264" spans="1:8" ht="12.75" customHeight="1">
      <c r="A264" s="46">
        <v>44244</v>
      </c>
      <c r="B264" s="47"/>
      <c r="C264" s="33">
        <v>3.358</v>
      </c>
      <c r="D264" s="33">
        <v>3.262</v>
      </c>
      <c r="E264" s="33">
        <v>3.198</v>
      </c>
      <c r="F264" s="33">
        <v>3.23</v>
      </c>
      <c r="G264" s="31"/>
      <c r="H264" s="32"/>
    </row>
    <row r="265" spans="1:8" ht="12.75" customHeight="1">
      <c r="A265" s="46">
        <v>44272</v>
      </c>
      <c r="B265" s="47"/>
      <c r="C265" s="33">
        <v>3.358</v>
      </c>
      <c r="D265" s="33">
        <v>3.242</v>
      </c>
      <c r="E265" s="33">
        <v>3.208</v>
      </c>
      <c r="F265" s="33">
        <v>3.225</v>
      </c>
      <c r="G265" s="31"/>
      <c r="H265" s="32"/>
    </row>
    <row r="266" spans="1:8" ht="12.75" customHeight="1">
      <c r="A266" s="46">
        <v>44362</v>
      </c>
      <c r="B266" s="47"/>
      <c r="C266" s="33">
        <v>3.358</v>
      </c>
      <c r="D266" s="33">
        <v>3.292</v>
      </c>
      <c r="E266" s="33">
        <v>3.248</v>
      </c>
      <c r="F266" s="33">
        <v>3.27</v>
      </c>
      <c r="G266" s="31"/>
      <c r="H266" s="32"/>
    </row>
    <row r="267" spans="1:8" ht="12.75" customHeight="1">
      <c r="A267" s="46">
        <v>44454</v>
      </c>
      <c r="B267" s="47"/>
      <c r="C267" s="33">
        <v>3.358</v>
      </c>
      <c r="D267" s="33">
        <v>3.462</v>
      </c>
      <c r="E267" s="33">
        <v>3.388</v>
      </c>
      <c r="F267" s="33">
        <v>3.425</v>
      </c>
      <c r="G267" s="31"/>
      <c r="H267" s="32"/>
    </row>
    <row r="268" spans="1:8" ht="12.75" customHeight="1">
      <c r="A268" s="46">
        <v>44545</v>
      </c>
      <c r="B268" s="47"/>
      <c r="C268" s="33">
        <v>3.358</v>
      </c>
      <c r="D268" s="33">
        <v>3.572</v>
      </c>
      <c r="E268" s="33">
        <v>3.508</v>
      </c>
      <c r="F268" s="33">
        <v>3.54</v>
      </c>
      <c r="G268" s="31"/>
      <c r="H268" s="32"/>
    </row>
    <row r="269" spans="1:8" ht="12.75" customHeight="1">
      <c r="A269" s="46">
        <v>44636</v>
      </c>
      <c r="B269" s="47"/>
      <c r="C269" s="33">
        <v>3.358</v>
      </c>
      <c r="D269" s="33">
        <v>3.862</v>
      </c>
      <c r="E269" s="33">
        <v>3.518</v>
      </c>
      <c r="F269" s="33">
        <v>3.69</v>
      </c>
      <c r="G269" s="31"/>
      <c r="H269" s="32"/>
    </row>
    <row r="270" spans="1:8" ht="12.75" customHeight="1">
      <c r="A270" s="46">
        <v>44727</v>
      </c>
      <c r="B270" s="47"/>
      <c r="C270" s="33">
        <v>3.358</v>
      </c>
      <c r="D270" s="33">
        <v>4.032</v>
      </c>
      <c r="E270" s="33">
        <v>3.938</v>
      </c>
      <c r="F270" s="33">
        <v>3.9850000000000003</v>
      </c>
      <c r="G270" s="31"/>
      <c r="H270" s="32"/>
    </row>
    <row r="271" spans="1:8" ht="12.75" customHeight="1">
      <c r="A271" s="46">
        <v>44825</v>
      </c>
      <c r="B271" s="47"/>
      <c r="C271" s="33">
        <v>3.358</v>
      </c>
      <c r="D271" s="33">
        <v>4.602</v>
      </c>
      <c r="E271" s="33">
        <v>4.058</v>
      </c>
      <c r="F271" s="33">
        <v>4.33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ROUND(91.016425841697,2)</f>
        <v>91.02</v>
      </c>
      <c r="D273" s="20">
        <f>F273</f>
        <v>85.47</v>
      </c>
      <c r="E273" s="20">
        <f>F273</f>
        <v>85.47</v>
      </c>
      <c r="F273" s="20">
        <f>ROUND(85.4664287534814,2)</f>
        <v>85.47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ROUND(89.3970658575576,2)</f>
        <v>89.4</v>
      </c>
      <c r="D275" s="20">
        <f>F275</f>
        <v>81.35</v>
      </c>
      <c r="E275" s="20">
        <f>F275</f>
        <v>81.35</v>
      </c>
      <c r="F275" s="20">
        <f>ROUND(81.3542308421952,2)</f>
        <v>81.35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ROUND(91.016425841697,5)</f>
        <v>91.01643</v>
      </c>
      <c r="D277" s="22">
        <f>F277</f>
        <v>93.97079</v>
      </c>
      <c r="E277" s="22">
        <f>F277</f>
        <v>93.97079</v>
      </c>
      <c r="F277" s="22">
        <f>ROUND(93.9707897999711,5)</f>
        <v>93.97079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ROUND(91.016425841697,5)</f>
        <v>91.01643</v>
      </c>
      <c r="D279" s="22">
        <f>F279</f>
        <v>92.14965</v>
      </c>
      <c r="E279" s="22">
        <f>F279</f>
        <v>92.14965</v>
      </c>
      <c r="F279" s="22">
        <f>ROUND(92.1496462457376,5)</f>
        <v>92.14965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ROUND(91.016425841697,5)</f>
        <v>91.01643</v>
      </c>
      <c r="D281" s="22">
        <f>F281</f>
        <v>90.23586</v>
      </c>
      <c r="E281" s="22">
        <f>F281</f>
        <v>90.23586</v>
      </c>
      <c r="F281" s="22">
        <f>ROUND(90.2358582077495,5)</f>
        <v>90.23586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ROUND(91.016425841697,5)</f>
        <v>91.01643</v>
      </c>
      <c r="D283" s="22">
        <f>F283</f>
        <v>89.10253</v>
      </c>
      <c r="E283" s="22">
        <f>F283</f>
        <v>89.10253</v>
      </c>
      <c r="F283" s="22">
        <f>ROUND(89.1025281515663,5)</f>
        <v>89.10253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ROUND(91.016425841697,5)</f>
        <v>91.01643</v>
      </c>
      <c r="D285" s="22">
        <f>F285</f>
        <v>90.28055</v>
      </c>
      <c r="E285" s="22">
        <f>F285</f>
        <v>90.28055</v>
      </c>
      <c r="F285" s="22">
        <f>ROUND(90.2805463099518,5)</f>
        <v>90.28055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ROUND(91.016425841697,5)</f>
        <v>91.01643</v>
      </c>
      <c r="D287" s="22">
        <f>F287</f>
        <v>89.60527</v>
      </c>
      <c r="E287" s="22">
        <f>F287</f>
        <v>89.60527</v>
      </c>
      <c r="F287" s="22">
        <f>ROUND(89.6052726821022,5)</f>
        <v>89.60527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ROUND(91.016425841697,5)</f>
        <v>91.01643</v>
      </c>
      <c r="D289" s="22">
        <f>F289</f>
        <v>89.61785</v>
      </c>
      <c r="E289" s="22">
        <f>F289</f>
        <v>89.61785</v>
      </c>
      <c r="F289" s="22">
        <f>ROUND(89.6178535115515,5)</f>
        <v>89.61785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ROUND(91.016425841697,5)</f>
        <v>91.01643</v>
      </c>
      <c r="D291" s="22">
        <f>F291</f>
        <v>92.664</v>
      </c>
      <c r="E291" s="22">
        <f>F291</f>
        <v>92.664</v>
      </c>
      <c r="F291" s="22">
        <f>ROUND(92.6639972852578,5)</f>
        <v>92.664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ROUND(91.016425841697,2)</f>
        <v>91.02</v>
      </c>
      <c r="D293" s="20">
        <f>F293</f>
        <v>91.02</v>
      </c>
      <c r="E293" s="20">
        <f>F293</f>
        <v>91.02</v>
      </c>
      <c r="F293" s="20">
        <f>ROUND(91.016425841697,2)</f>
        <v>91.02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ROUND(91.016425841697,2)</f>
        <v>91.02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ROUND(89.3970658575576,5)</f>
        <v>89.39707</v>
      </c>
      <c r="D297" s="22">
        <f>F297</f>
        <v>79.23612</v>
      </c>
      <c r="E297" s="22">
        <f>F297</f>
        <v>79.23612</v>
      </c>
      <c r="F297" s="22">
        <f>ROUND(79.2361225046709,5)</f>
        <v>79.23612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ROUND(89.3970658575576,5)</f>
        <v>89.39707</v>
      </c>
      <c r="D299" s="22">
        <f>F299</f>
        <v>75.86288</v>
      </c>
      <c r="E299" s="22">
        <f>F299</f>
        <v>75.86288</v>
      </c>
      <c r="F299" s="22">
        <f>ROUND(75.8628781351862,5)</f>
        <v>75.86288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ROUND(89.3970658575576,5)</f>
        <v>89.39707</v>
      </c>
      <c r="D301" s="22">
        <f>F301</f>
        <v>74.38949</v>
      </c>
      <c r="E301" s="22">
        <f>F301</f>
        <v>74.38949</v>
      </c>
      <c r="F301" s="22">
        <f>ROUND(74.3894928011621,5)</f>
        <v>74.38949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ROUND(89.3970658575576,5)</f>
        <v>89.39707</v>
      </c>
      <c r="D303" s="22">
        <f>F303</f>
        <v>76.55815</v>
      </c>
      <c r="E303" s="22">
        <f>F303</f>
        <v>76.55815</v>
      </c>
      <c r="F303" s="22">
        <f>ROUND(76.5581476167513,5)</f>
        <v>76.55815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ROUND(89.3970658575576,5)</f>
        <v>89.39707</v>
      </c>
      <c r="D305" s="22">
        <f>F305</f>
        <v>80.72518</v>
      </c>
      <c r="E305" s="22">
        <f>F305</f>
        <v>80.72518</v>
      </c>
      <c r="F305" s="22">
        <f>ROUND(80.725184109183,5)</f>
        <v>80.72518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ROUND(89.3970658575576,5)</f>
        <v>89.39707</v>
      </c>
      <c r="D307" s="22">
        <f>F307</f>
        <v>79.35554</v>
      </c>
      <c r="E307" s="22">
        <f>F307</f>
        <v>79.35554</v>
      </c>
      <c r="F307" s="22">
        <f>ROUND(79.3555403440446,5)</f>
        <v>79.35554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ROUND(89.3970658575576,5)</f>
        <v>89.39707</v>
      </c>
      <c r="D309" s="22">
        <f>F309</f>
        <v>81.60451</v>
      </c>
      <c r="E309" s="22">
        <f>F309</f>
        <v>81.60451</v>
      </c>
      <c r="F309" s="22">
        <f>ROUND(81.6045141960357,5)</f>
        <v>81.60451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ROUND(89.3970658575576,5)</f>
        <v>89.39707</v>
      </c>
      <c r="D311" s="22">
        <f>F311</f>
        <v>87.58971</v>
      </c>
      <c r="E311" s="22">
        <f>F311</f>
        <v>87.58971</v>
      </c>
      <c r="F311" s="22">
        <f>ROUND(87.5897074871815,5)</f>
        <v>87.58971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ROUND(89.3970658575576,2)</f>
        <v>89.4</v>
      </c>
      <c r="D313" s="20">
        <f>F313</f>
        <v>89.4</v>
      </c>
      <c r="E313" s="20">
        <f>F313</f>
        <v>89.4</v>
      </c>
      <c r="F313" s="20">
        <f>ROUND(89.3970658575576,2)</f>
        <v>89.4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ROUND(89.3970658575576,2)</f>
        <v>89.4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2020-10-13T15:57:36Z</dcterms:modified>
  <cp:category/>
  <cp:version/>
  <cp:contentType/>
  <cp:contentStatus/>
</cp:coreProperties>
</file>