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<sst xmlns="http://schemas.openxmlformats.org/spreadsheetml/2006/main" count="86" uniqueCount="84">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</sst>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44172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ROUND(91.4947395515327,2)</f>
        <v>91.49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ROUND(93.970700985103,2)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91.49</v>
      </c>
      <c r="D7" s="20">
        <f t="shared" si="1"/>
        <v>92.23</v>
      </c>
      <c r="E7" s="20">
        <f t="shared" si="2"/>
        <v>92.23</v>
      </c>
      <c r="F7" s="20">
        <f>ROUND(92.2259736478125,2)</f>
        <v>92.23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91.49</v>
      </c>
      <c r="D8" s="20">
        <f t="shared" si="1"/>
        <v>90.4</v>
      </c>
      <c r="E8" s="20">
        <f t="shared" si="2"/>
        <v>90.4</v>
      </c>
      <c r="F8" s="20">
        <f>ROUND(90.4005572710252,2)</f>
        <v>90.4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91.49</v>
      </c>
      <c r="D9" s="20">
        <f t="shared" si="1"/>
        <v>89.35</v>
      </c>
      <c r="E9" s="20">
        <f t="shared" si="2"/>
        <v>89.35</v>
      </c>
      <c r="F9" s="20">
        <f>ROUND(89.3518193494983,2)</f>
        <v>89.35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91.49</v>
      </c>
      <c r="D10" s="20">
        <f t="shared" si="1"/>
        <v>90.61</v>
      </c>
      <c r="E10" s="20">
        <f t="shared" si="2"/>
        <v>90.61</v>
      </c>
      <c r="F10" s="20">
        <f>ROUND(90.6056050677088,2)</f>
        <v>90.61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91.49</v>
      </c>
      <c r="D11" s="20">
        <f t="shared" si="1"/>
        <v>90.01</v>
      </c>
      <c r="E11" s="20">
        <f t="shared" si="2"/>
        <v>90.01</v>
      </c>
      <c r="F11" s="20">
        <f>ROUND(90.0067346959311,2)</f>
        <v>90.01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91.49</v>
      </c>
      <c r="D12" s="20">
        <f t="shared" si="1"/>
        <v>90.09</v>
      </c>
      <c r="E12" s="20">
        <f t="shared" si="2"/>
        <v>90.09</v>
      </c>
      <c r="F12" s="20">
        <f>ROUND(90.0919721590472,2)</f>
        <v>90.09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91.49</v>
      </c>
      <c r="D13" s="20">
        <f t="shared" si="1"/>
        <v>93.2</v>
      </c>
      <c r="E13" s="20">
        <f t="shared" si="2"/>
        <v>93.2</v>
      </c>
      <c r="F13" s="20">
        <f>ROUND(93.2012463326548,2)</f>
        <v>93.2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91.49</v>
      </c>
      <c r="D14" s="20">
        <f t="shared" si="1"/>
        <v>93.67</v>
      </c>
      <c r="E14" s="20">
        <f t="shared" si="2"/>
        <v>93.67</v>
      </c>
      <c r="F14" s="20">
        <f>ROUND(93.6717381770078,2)</f>
        <v>93.67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91.49</v>
      </c>
      <c r="D15" s="20">
        <f t="shared" si="1"/>
        <v>86.02</v>
      </c>
      <c r="E15" s="20">
        <f t="shared" si="2"/>
        <v>86.02</v>
      </c>
      <c r="F15" s="20">
        <f>ROUND(86.0170979239095,2)</f>
        <v>86.02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91.49</v>
      </c>
      <c r="D16" s="20">
        <f t="shared" si="1"/>
        <v>91.49</v>
      </c>
      <c r="E16" s="20">
        <f t="shared" si="2"/>
        <v>91.49</v>
      </c>
      <c r="F16" s="20">
        <f>ROUND(91.4947395515327,2)</f>
        <v>91.49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91.49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ROUND(87.2295587244983,2)</f>
        <v>87.23</v>
      </c>
      <c r="D19" s="20">
        <f aca="true" t="shared" si="4" ref="D19:D30">F19</f>
        <v>78.71</v>
      </c>
      <c r="E19" s="20">
        <f aca="true" t="shared" si="5" ref="E19:E30">F19</f>
        <v>78.71</v>
      </c>
      <c r="F19" s="20">
        <f>ROUND(78.7059592151515,2)</f>
        <v>78.71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87.23</v>
      </c>
      <c r="D20" s="20">
        <f t="shared" si="4"/>
        <v>75.19</v>
      </c>
      <c r="E20" s="20">
        <f t="shared" si="5"/>
        <v>75.19</v>
      </c>
      <c r="F20" s="20">
        <f>ROUND(75.1862036613042,2)</f>
        <v>75.19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87.23</v>
      </c>
      <c r="D21" s="20">
        <f t="shared" si="4"/>
        <v>73.55</v>
      </c>
      <c r="E21" s="20">
        <f t="shared" si="5"/>
        <v>73.55</v>
      </c>
      <c r="F21" s="20">
        <f>ROUND(73.5511791166934,2)</f>
        <v>73.55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87.23</v>
      </c>
      <c r="D22" s="20">
        <f t="shared" si="4"/>
        <v>75.54</v>
      </c>
      <c r="E22" s="20">
        <f t="shared" si="5"/>
        <v>75.54</v>
      </c>
      <c r="F22" s="20">
        <f>ROUND(75.5390389369616,2)</f>
        <v>75.54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87.23</v>
      </c>
      <c r="D23" s="20">
        <f t="shared" si="4"/>
        <v>79.54</v>
      </c>
      <c r="E23" s="20">
        <f t="shared" si="5"/>
        <v>79.54</v>
      </c>
      <c r="F23" s="20">
        <f>ROUND(79.5417555122268,2)</f>
        <v>79.54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87.23</v>
      </c>
      <c r="D24" s="20">
        <f t="shared" si="4"/>
        <v>78.02</v>
      </c>
      <c r="E24" s="20">
        <f t="shared" si="5"/>
        <v>78.02</v>
      </c>
      <c r="F24" s="20">
        <f>ROUND(78.0192604019995,2)</f>
        <v>78.02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87.23</v>
      </c>
      <c r="D25" s="20">
        <f t="shared" si="4"/>
        <v>80.09</v>
      </c>
      <c r="E25" s="20">
        <f t="shared" si="5"/>
        <v>80.09</v>
      </c>
      <c r="F25" s="20">
        <f>ROUND(80.0911417934529,2)</f>
        <v>80.09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87.23</v>
      </c>
      <c r="D26" s="20">
        <f t="shared" si="4"/>
        <v>85.92</v>
      </c>
      <c r="E26" s="20">
        <f t="shared" si="5"/>
        <v>85.92</v>
      </c>
      <c r="F26" s="20">
        <f>ROUND(85.9186925072621,2)</f>
        <v>85.92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87.23</v>
      </c>
      <c r="D27" s="20">
        <f t="shared" si="4"/>
        <v>86.33</v>
      </c>
      <c r="E27" s="20">
        <f t="shared" si="5"/>
        <v>86.33</v>
      </c>
      <c r="F27" s="20">
        <f>ROUND(86.325669083872,2)</f>
        <v>86.33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87.23</v>
      </c>
      <c r="D28" s="20">
        <f t="shared" si="4"/>
        <v>79.33</v>
      </c>
      <c r="E28" s="20">
        <f t="shared" si="5"/>
        <v>79.33</v>
      </c>
      <c r="F28" s="20">
        <f>ROUND(79.3269506047177,2)</f>
        <v>79.33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87.23</v>
      </c>
      <c r="D29" s="20">
        <f t="shared" si="4"/>
        <v>87.23</v>
      </c>
      <c r="E29" s="20">
        <f t="shared" si="5"/>
        <v>87.23</v>
      </c>
      <c r="F29" s="20">
        <f>ROUND(87.2295587244983,2)</f>
        <v>87.23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87.23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ROUND(2.55,5)</f>
        <v>2.55</v>
      </c>
      <c r="D32" s="22">
        <f>F32</f>
        <v>2.55</v>
      </c>
      <c r="E32" s="22">
        <f>F32</f>
        <v>2.55</v>
      </c>
      <c r="F32" s="22">
        <f>ROUND(2.55,5)</f>
        <v>2.55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ROUND(4.55,5)</f>
        <v>4.55</v>
      </c>
      <c r="D34" s="22">
        <f>F34</f>
        <v>4.55</v>
      </c>
      <c r="E34" s="22">
        <f>F34</f>
        <v>4.55</v>
      </c>
      <c r="F34" s="22">
        <f>ROUND(4.55,5)</f>
        <v>4.55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ROUND(4.59,5)</f>
        <v>4.59</v>
      </c>
      <c r="D36" s="22">
        <f>F36</f>
        <v>4.59</v>
      </c>
      <c r="E36" s="22">
        <f>F36</f>
        <v>4.59</v>
      </c>
      <c r="F36" s="22">
        <f>ROUND(4.59,5)</f>
        <v>4.59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ROUND(4.65,5)</f>
        <v>4.65</v>
      </c>
      <c r="D38" s="22">
        <f>F38</f>
        <v>4.65</v>
      </c>
      <c r="E38" s="22">
        <f>F38</f>
        <v>4.65</v>
      </c>
      <c r="F38" s="22">
        <f>ROUND(4.65,5)</f>
        <v>4.65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ROUND(11.41,5)</f>
        <v>11.41</v>
      </c>
      <c r="D40" s="22">
        <f>F40</f>
        <v>11.41</v>
      </c>
      <c r="E40" s="22">
        <f>F40</f>
        <v>11.41</v>
      </c>
      <c r="F40" s="22">
        <f>ROUND(11.41,5)</f>
        <v>11.41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ROUND(4.585,5)</f>
        <v>4.585</v>
      </c>
      <c r="D42" s="22">
        <f>F42</f>
        <v>4.585</v>
      </c>
      <c r="E42" s="22">
        <f>F42</f>
        <v>4.585</v>
      </c>
      <c r="F42" s="22">
        <f>ROUND(4.585,5)</f>
        <v>4.585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ROUND(6.935,3)</f>
        <v>6.935</v>
      </c>
      <c r="D44" s="23">
        <f>F44</f>
        <v>6.935</v>
      </c>
      <c r="E44" s="23">
        <f>F44</f>
        <v>6.935</v>
      </c>
      <c r="F44" s="23">
        <f>ROUND(6.935,3)</f>
        <v>6.935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ROUND(1.55,3)</f>
        <v>1.55</v>
      </c>
      <c r="D46" s="23">
        <f>F46</f>
        <v>1.55</v>
      </c>
      <c r="E46" s="23">
        <f>F46</f>
        <v>1.55</v>
      </c>
      <c r="F46" s="23">
        <f>ROUND(1.55,3)</f>
        <v>1.55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ROUND(4.55,3)</f>
        <v>4.55</v>
      </c>
      <c r="D48" s="23">
        <f>F48</f>
        <v>4.55</v>
      </c>
      <c r="E48" s="23">
        <f>F48</f>
        <v>4.55</v>
      </c>
      <c r="F48" s="23">
        <f>ROUND(4.55,3)</f>
        <v>4.55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ROUND(3.675,3)</f>
        <v>3.675</v>
      </c>
      <c r="D50" s="23">
        <f>F50</f>
        <v>3.675</v>
      </c>
      <c r="E50" s="23">
        <f>F50</f>
        <v>3.675</v>
      </c>
      <c r="F50" s="23">
        <f>ROUND(3.675,3)</f>
        <v>3.675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ROUND(10.41,3)</f>
        <v>10.41</v>
      </c>
      <c r="D52" s="23">
        <f>F52</f>
        <v>10.41</v>
      </c>
      <c r="E52" s="23">
        <f>F52</f>
        <v>10.41</v>
      </c>
      <c r="F52" s="23">
        <f>ROUND(10.41,3)</f>
        <v>10.41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ROUND(3.75,3)</f>
        <v>3.75</v>
      </c>
      <c r="D54" s="23">
        <f>F54</f>
        <v>3.75</v>
      </c>
      <c r="E54" s="23">
        <f>F54</f>
        <v>3.75</v>
      </c>
      <c r="F54" s="23">
        <f>ROUND(3.75,3)</f>
        <v>3.75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ROUND(1.15,3)</f>
        <v>1.15</v>
      </c>
      <c r="D56" s="23">
        <f>F56</f>
        <v>1.15</v>
      </c>
      <c r="E56" s="23">
        <f>F56</f>
        <v>1.15</v>
      </c>
      <c r="F56" s="23">
        <f>ROUND(1.15,3)</f>
        <v>1.15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ROUND(9.415,3)</f>
        <v>9.415</v>
      </c>
      <c r="D58" s="23">
        <f>F58</f>
        <v>9.415</v>
      </c>
      <c r="E58" s="23">
        <f>F58</f>
        <v>9.415</v>
      </c>
      <c r="F58" s="23">
        <f>ROUND(9.415,3)</f>
        <v>9.415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44231</v>
      </c>
      <c r="B60" s="43"/>
      <c r="C60" s="22">
        <f>ROUND(2.55,5)</f>
        <v>2.55</v>
      </c>
      <c r="D60" s="22">
        <f>F60</f>
        <v>147.62225</v>
      </c>
      <c r="E60" s="22">
        <f>F60</f>
        <v>147.62225</v>
      </c>
      <c r="F60" s="22">
        <f>ROUND(147.62225,5)</f>
        <v>147.62225</v>
      </c>
      <c r="G60" s="20"/>
      <c r="H60" s="28"/>
    </row>
    <row r="61" spans="1:8" ht="12.75" customHeight="1">
      <c r="A61" s="42">
        <v>44322</v>
      </c>
      <c r="B61" s="43"/>
      <c r="C61" s="22">
        <f>ROUND(2.55,5)</f>
        <v>2.55</v>
      </c>
      <c r="D61" s="22">
        <f>F61</f>
        <v>149.19941</v>
      </c>
      <c r="E61" s="22">
        <f>F61</f>
        <v>149.19941</v>
      </c>
      <c r="F61" s="22">
        <f>ROUND(149.19941,5)</f>
        <v>149.19941</v>
      </c>
      <c r="G61" s="20"/>
      <c r="H61" s="28"/>
    </row>
    <row r="62" spans="1:8" ht="12.75" customHeight="1">
      <c r="A62" s="42">
        <v>44413</v>
      </c>
      <c r="B62" s="43"/>
      <c r="C62" s="22">
        <f>ROUND(2.55,5)</f>
        <v>2.55</v>
      </c>
      <c r="D62" s="22">
        <f>F62</f>
        <v>149.33019</v>
      </c>
      <c r="E62" s="22">
        <f>F62</f>
        <v>149.33019</v>
      </c>
      <c r="F62" s="22">
        <f>ROUND(149.33019,5)</f>
        <v>149.33019</v>
      </c>
      <c r="G62" s="20"/>
      <c r="H62" s="28"/>
    </row>
    <row r="63" spans="1:8" ht="12.75" customHeight="1">
      <c r="A63" s="42">
        <v>44504</v>
      </c>
      <c r="B63" s="43"/>
      <c r="C63" s="22">
        <f>ROUND(2.55,5)</f>
        <v>2.55</v>
      </c>
      <c r="D63" s="22">
        <f>F63</f>
        <v>150.99033</v>
      </c>
      <c r="E63" s="22">
        <f>F63</f>
        <v>150.99033</v>
      </c>
      <c r="F63" s="22">
        <f>ROUND(150.99033,5)</f>
        <v>150.99033</v>
      </c>
      <c r="G63" s="20"/>
      <c r="H63" s="28"/>
    </row>
    <row r="64" spans="1:8" ht="12.75" customHeight="1">
      <c r="A64" s="42">
        <v>44595</v>
      </c>
      <c r="B64" s="43"/>
      <c r="C64" s="22">
        <f>ROUND(2.55,5)</f>
        <v>2.55</v>
      </c>
      <c r="D64" s="22">
        <f>F64</f>
        <v>151.02529</v>
      </c>
      <c r="E64" s="22">
        <f>F64</f>
        <v>151.02529</v>
      </c>
      <c r="F64" s="22">
        <f>ROUND(151.02529,5)</f>
        <v>151.02529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44231</v>
      </c>
      <c r="B66" s="43"/>
      <c r="C66" s="22">
        <f>ROUND(103.11217,5)</f>
        <v>103.11217</v>
      </c>
      <c r="D66" s="22">
        <f>F66</f>
        <v>103.81289</v>
      </c>
      <c r="E66" s="22">
        <f>F66</f>
        <v>103.81289</v>
      </c>
      <c r="F66" s="22">
        <f>ROUND(103.81289,5)</f>
        <v>103.81289</v>
      </c>
      <c r="G66" s="20"/>
      <c r="H66" s="28"/>
    </row>
    <row r="67" spans="1:8" ht="12.75" customHeight="1">
      <c r="A67" s="42">
        <v>44322</v>
      </c>
      <c r="B67" s="43"/>
      <c r="C67" s="22">
        <f>ROUND(103.11217,5)</f>
        <v>103.11217</v>
      </c>
      <c r="D67" s="22">
        <f>F67</f>
        <v>103.78161</v>
      </c>
      <c r="E67" s="22">
        <f>F67</f>
        <v>103.78161</v>
      </c>
      <c r="F67" s="22">
        <f>ROUND(103.78161,5)</f>
        <v>103.78161</v>
      </c>
      <c r="G67" s="20"/>
      <c r="H67" s="28"/>
    </row>
    <row r="68" spans="1:8" ht="12.75" customHeight="1">
      <c r="A68" s="42">
        <v>44413</v>
      </c>
      <c r="B68" s="43"/>
      <c r="C68" s="22">
        <f>ROUND(103.11217,5)</f>
        <v>103.11217</v>
      </c>
      <c r="D68" s="22">
        <f>F68</f>
        <v>104.93836</v>
      </c>
      <c r="E68" s="22">
        <f>F68</f>
        <v>104.93836</v>
      </c>
      <c r="F68" s="22">
        <f>ROUND(104.93836,5)</f>
        <v>104.93836</v>
      </c>
      <c r="G68" s="20"/>
      <c r="H68" s="28"/>
    </row>
    <row r="69" spans="1:8" ht="12.75" customHeight="1">
      <c r="A69" s="42">
        <v>44504</v>
      </c>
      <c r="B69" s="43"/>
      <c r="C69" s="22">
        <f>ROUND(103.11217,5)</f>
        <v>103.11217</v>
      </c>
      <c r="D69" s="22">
        <f>F69</f>
        <v>104.95341</v>
      </c>
      <c r="E69" s="22">
        <f>F69</f>
        <v>104.95341</v>
      </c>
      <c r="F69" s="22">
        <f>ROUND(104.95341,5)</f>
        <v>104.95341</v>
      </c>
      <c r="G69" s="20"/>
      <c r="H69" s="28"/>
    </row>
    <row r="70" spans="1:8" ht="12.75" customHeight="1">
      <c r="A70" s="42">
        <v>44595</v>
      </c>
      <c r="B70" s="43"/>
      <c r="C70" s="22">
        <f>ROUND(103.11217,5)</f>
        <v>103.11217</v>
      </c>
      <c r="D70" s="22">
        <f>F70</f>
        <v>106.06126</v>
      </c>
      <c r="E70" s="22">
        <f>F70</f>
        <v>106.06126</v>
      </c>
      <c r="F70" s="22">
        <f>ROUND(106.06126,5)</f>
        <v>106.06126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44231</v>
      </c>
      <c r="B72" s="43"/>
      <c r="C72" s="22">
        <f>ROUND(8.925,5)</f>
        <v>8.925</v>
      </c>
      <c r="D72" s="22">
        <f>F72</f>
        <v>9.05721</v>
      </c>
      <c r="E72" s="22">
        <f>F72</f>
        <v>9.05721</v>
      </c>
      <c r="F72" s="22">
        <f>ROUND(9.05721,5)</f>
        <v>9.05721</v>
      </c>
      <c r="G72" s="20"/>
      <c r="H72" s="28"/>
    </row>
    <row r="73" spans="1:8" ht="12.75" customHeight="1">
      <c r="A73" s="42">
        <v>44322</v>
      </c>
      <c r="B73" s="43"/>
      <c r="C73" s="22">
        <f>ROUND(8.925,5)</f>
        <v>8.925</v>
      </c>
      <c r="D73" s="22">
        <f>F73</f>
        <v>9.25741</v>
      </c>
      <c r="E73" s="22">
        <f>F73</f>
        <v>9.25741</v>
      </c>
      <c r="F73" s="22">
        <f>ROUND(9.25741,5)</f>
        <v>9.25741</v>
      </c>
      <c r="G73" s="20"/>
      <c r="H73" s="28"/>
    </row>
    <row r="74" spans="1:8" ht="12.75" customHeight="1">
      <c r="A74" s="42">
        <v>44413</v>
      </c>
      <c r="B74" s="43"/>
      <c r="C74" s="22">
        <f>ROUND(8.925,5)</f>
        <v>8.925</v>
      </c>
      <c r="D74" s="22">
        <f>F74</f>
        <v>9.46994</v>
      </c>
      <c r="E74" s="22">
        <f>F74</f>
        <v>9.46994</v>
      </c>
      <c r="F74" s="22">
        <f>ROUND(9.46994,5)</f>
        <v>9.46994</v>
      </c>
      <c r="G74" s="20"/>
      <c r="H74" s="28"/>
    </row>
    <row r="75" spans="1:8" ht="12.75" customHeight="1">
      <c r="A75" s="42">
        <v>44504</v>
      </c>
      <c r="B75" s="43"/>
      <c r="C75" s="22">
        <f>ROUND(8.925,5)</f>
        <v>8.925</v>
      </c>
      <c r="D75" s="22">
        <f>F75</f>
        <v>9.67827</v>
      </c>
      <c r="E75" s="22">
        <f>F75</f>
        <v>9.67827</v>
      </c>
      <c r="F75" s="22">
        <f>ROUND(9.67827,5)</f>
        <v>9.67827</v>
      </c>
      <c r="G75" s="20"/>
      <c r="H75" s="28"/>
    </row>
    <row r="76" spans="1:8" ht="12.75" customHeight="1">
      <c r="A76" s="42">
        <v>44595</v>
      </c>
      <c r="B76" s="43"/>
      <c r="C76" s="22">
        <f>ROUND(8.925,5)</f>
        <v>8.925</v>
      </c>
      <c r="D76" s="22">
        <f>F76</f>
        <v>9.92064</v>
      </c>
      <c r="E76" s="22">
        <f>F76</f>
        <v>9.92064</v>
      </c>
      <c r="F76" s="22">
        <f>ROUND(9.92064,5)</f>
        <v>9.92064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44231</v>
      </c>
      <c r="B78" s="43"/>
      <c r="C78" s="22">
        <f>ROUND(9.925,5)</f>
        <v>9.925</v>
      </c>
      <c r="D78" s="22">
        <f>F78</f>
        <v>10.06929</v>
      </c>
      <c r="E78" s="22">
        <f>F78</f>
        <v>10.06929</v>
      </c>
      <c r="F78" s="22">
        <f>ROUND(10.06929,5)</f>
        <v>10.06929</v>
      </c>
      <c r="G78" s="20"/>
      <c r="H78" s="28"/>
    </row>
    <row r="79" spans="1:8" ht="12.75" customHeight="1">
      <c r="A79" s="42">
        <v>44322</v>
      </c>
      <c r="B79" s="43"/>
      <c r="C79" s="22">
        <f>ROUND(9.925,5)</f>
        <v>9.925</v>
      </c>
      <c r="D79" s="22">
        <f>F79</f>
        <v>10.28515</v>
      </c>
      <c r="E79" s="22">
        <f>F79</f>
        <v>10.28515</v>
      </c>
      <c r="F79" s="22">
        <f>ROUND(10.28515,5)</f>
        <v>10.28515</v>
      </c>
      <c r="G79" s="20"/>
      <c r="H79" s="28"/>
    </row>
    <row r="80" spans="1:8" ht="12.75" customHeight="1">
      <c r="A80" s="42">
        <v>44413</v>
      </c>
      <c r="B80" s="43"/>
      <c r="C80" s="22">
        <f>ROUND(9.925,5)</f>
        <v>9.925</v>
      </c>
      <c r="D80" s="22">
        <f>F80</f>
        <v>10.50839</v>
      </c>
      <c r="E80" s="22">
        <f>F80</f>
        <v>10.50839</v>
      </c>
      <c r="F80" s="22">
        <f>ROUND(10.50839,5)</f>
        <v>10.50839</v>
      </c>
      <c r="G80" s="20"/>
      <c r="H80" s="28"/>
    </row>
    <row r="81" spans="1:8" ht="12.75" customHeight="1">
      <c r="A81" s="42">
        <v>44504</v>
      </c>
      <c r="B81" s="43"/>
      <c r="C81" s="22">
        <f>ROUND(9.925,5)</f>
        <v>9.925</v>
      </c>
      <c r="D81" s="22">
        <f>F81</f>
        <v>10.73731</v>
      </c>
      <c r="E81" s="22">
        <f>F81</f>
        <v>10.73731</v>
      </c>
      <c r="F81" s="22">
        <f>ROUND(10.73731,5)</f>
        <v>10.73731</v>
      </c>
      <c r="G81" s="20"/>
      <c r="H81" s="28"/>
    </row>
    <row r="82" spans="1:8" ht="12.75" customHeight="1">
      <c r="A82" s="42">
        <v>44595</v>
      </c>
      <c r="B82" s="43"/>
      <c r="C82" s="22">
        <f>ROUND(9.925,5)</f>
        <v>9.925</v>
      </c>
      <c r="D82" s="22">
        <f>F82</f>
        <v>10.99408</v>
      </c>
      <c r="E82" s="22">
        <f>F82</f>
        <v>10.99408</v>
      </c>
      <c r="F82" s="22">
        <f>ROUND(10.99408,5)</f>
        <v>10.99408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44231</v>
      </c>
      <c r="B84" s="43"/>
      <c r="C84" s="22">
        <f>ROUND(97.73452,5)</f>
        <v>97.73452</v>
      </c>
      <c r="D84" s="22">
        <f>F84</f>
        <v>98.39874</v>
      </c>
      <c r="E84" s="22">
        <f>F84</f>
        <v>98.39874</v>
      </c>
      <c r="F84" s="22">
        <f>ROUND(98.39874,5)</f>
        <v>98.39874</v>
      </c>
      <c r="G84" s="20"/>
      <c r="H84" s="28"/>
    </row>
    <row r="85" spans="1:8" ht="12.75" customHeight="1">
      <c r="A85" s="42">
        <v>44322</v>
      </c>
      <c r="B85" s="43"/>
      <c r="C85" s="22">
        <f>ROUND(97.73452,5)</f>
        <v>97.73452</v>
      </c>
      <c r="D85" s="22">
        <f>F85</f>
        <v>98.23323</v>
      </c>
      <c r="E85" s="22">
        <f>F85</f>
        <v>98.23323</v>
      </c>
      <c r="F85" s="22">
        <f>ROUND(98.23323,5)</f>
        <v>98.23323</v>
      </c>
      <c r="G85" s="20"/>
      <c r="H85" s="28"/>
    </row>
    <row r="86" spans="1:8" ht="12.75" customHeight="1">
      <c r="A86" s="42">
        <v>44413</v>
      </c>
      <c r="B86" s="43"/>
      <c r="C86" s="22">
        <f>ROUND(97.73452,5)</f>
        <v>97.73452</v>
      </c>
      <c r="D86" s="22">
        <f>F86</f>
        <v>99.32801</v>
      </c>
      <c r="E86" s="22">
        <f>F86</f>
        <v>99.32801</v>
      </c>
      <c r="F86" s="22">
        <f>ROUND(99.32801,5)</f>
        <v>99.32801</v>
      </c>
      <c r="G86" s="20"/>
      <c r="H86" s="28"/>
    </row>
    <row r="87" spans="1:8" ht="12.75" customHeight="1">
      <c r="A87" s="42">
        <v>44504</v>
      </c>
      <c r="B87" s="43"/>
      <c r="C87" s="22">
        <f>ROUND(97.73452,5)</f>
        <v>97.73452</v>
      </c>
      <c r="D87" s="22">
        <f>F87</f>
        <v>99.20645</v>
      </c>
      <c r="E87" s="22">
        <f>F87</f>
        <v>99.20645</v>
      </c>
      <c r="F87" s="22">
        <f>ROUND(99.20645,5)</f>
        <v>99.20645</v>
      </c>
      <c r="G87" s="20"/>
      <c r="H87" s="28"/>
    </row>
    <row r="88" spans="1:8" ht="12.75" customHeight="1">
      <c r="A88" s="42">
        <v>44595</v>
      </c>
      <c r="B88" s="43"/>
      <c r="C88" s="22">
        <f>ROUND(97.73452,5)</f>
        <v>97.73452</v>
      </c>
      <c r="D88" s="22">
        <f>F88</f>
        <v>100.2536</v>
      </c>
      <c r="E88" s="22">
        <f>F88</f>
        <v>100.2536</v>
      </c>
      <c r="F88" s="22">
        <f>ROUND(100.2536,5)</f>
        <v>100.2536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44231</v>
      </c>
      <c r="B90" s="43"/>
      <c r="C90" s="22">
        <f>ROUND(10.915,5)</f>
        <v>10.915</v>
      </c>
      <c r="D90" s="22">
        <f>F90</f>
        <v>11.06259</v>
      </c>
      <c r="E90" s="22">
        <f>F90</f>
        <v>11.06259</v>
      </c>
      <c r="F90" s="22">
        <f>ROUND(11.06259,5)</f>
        <v>11.06259</v>
      </c>
      <c r="G90" s="20"/>
      <c r="H90" s="28"/>
    </row>
    <row r="91" spans="1:8" ht="12.75" customHeight="1">
      <c r="A91" s="42">
        <v>44322</v>
      </c>
      <c r="B91" s="43"/>
      <c r="C91" s="22">
        <f>ROUND(10.915,5)</f>
        <v>10.915</v>
      </c>
      <c r="D91" s="22">
        <f>F91</f>
        <v>11.28425</v>
      </c>
      <c r="E91" s="22">
        <f>F91</f>
        <v>11.28425</v>
      </c>
      <c r="F91" s="22">
        <f>ROUND(11.28425,5)</f>
        <v>11.28425</v>
      </c>
      <c r="G91" s="20"/>
      <c r="H91" s="28"/>
    </row>
    <row r="92" spans="1:8" ht="12.75" customHeight="1">
      <c r="A92" s="42">
        <v>44413</v>
      </c>
      <c r="B92" s="43"/>
      <c r="C92" s="22">
        <f>ROUND(10.915,5)</f>
        <v>10.915</v>
      </c>
      <c r="D92" s="22">
        <f>F92</f>
        <v>11.51847</v>
      </c>
      <c r="E92" s="22">
        <f>F92</f>
        <v>11.51847</v>
      </c>
      <c r="F92" s="22">
        <f>ROUND(11.51847,5)</f>
        <v>11.51847</v>
      </c>
      <c r="G92" s="20"/>
      <c r="H92" s="28"/>
    </row>
    <row r="93" spans="1:8" ht="12.75" customHeight="1">
      <c r="A93" s="42">
        <v>44504</v>
      </c>
      <c r="B93" s="43"/>
      <c r="C93" s="22">
        <f>ROUND(10.915,5)</f>
        <v>10.915</v>
      </c>
      <c r="D93" s="22">
        <f>F93</f>
        <v>11.74517</v>
      </c>
      <c r="E93" s="22">
        <f>F93</f>
        <v>11.74517</v>
      </c>
      <c r="F93" s="22">
        <f>ROUND(11.74517,5)</f>
        <v>11.74517</v>
      </c>
      <c r="G93" s="20"/>
      <c r="H93" s="28"/>
    </row>
    <row r="94" spans="1:8" ht="12.75" customHeight="1">
      <c r="A94" s="42">
        <v>44595</v>
      </c>
      <c r="B94" s="43"/>
      <c r="C94" s="22">
        <f>ROUND(10.915,5)</f>
        <v>10.915</v>
      </c>
      <c r="D94" s="22">
        <f>F94</f>
        <v>12.00135</v>
      </c>
      <c r="E94" s="22">
        <f>F94</f>
        <v>12.00135</v>
      </c>
      <c r="F94" s="22">
        <f>ROUND(12.00135,5)</f>
        <v>12.00135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44231</v>
      </c>
      <c r="B96" s="43"/>
      <c r="C96" s="22">
        <f>ROUND(4.55,5)</f>
        <v>4.55</v>
      </c>
      <c r="D96" s="22">
        <f>F96</f>
        <v>109.70657</v>
      </c>
      <c r="E96" s="22">
        <f>F96</f>
        <v>109.70657</v>
      </c>
      <c r="F96" s="22">
        <f>ROUND(109.70657,5)</f>
        <v>109.70657</v>
      </c>
      <c r="G96" s="20"/>
      <c r="H96" s="28"/>
    </row>
    <row r="97" spans="1:8" ht="12.75" customHeight="1">
      <c r="A97" s="42">
        <v>44322</v>
      </c>
      <c r="B97" s="43"/>
      <c r="C97" s="22">
        <f>ROUND(4.55,5)</f>
        <v>4.55</v>
      </c>
      <c r="D97" s="22">
        <f>F97</f>
        <v>110.87884</v>
      </c>
      <c r="E97" s="22">
        <f>F97</f>
        <v>110.87884</v>
      </c>
      <c r="F97" s="22">
        <f>ROUND(110.87884,5)</f>
        <v>110.87884</v>
      </c>
      <c r="G97" s="20"/>
      <c r="H97" s="28"/>
    </row>
    <row r="98" spans="1:8" ht="12.75" customHeight="1">
      <c r="A98" s="42">
        <v>44413</v>
      </c>
      <c r="B98" s="43"/>
      <c r="C98" s="22">
        <f>ROUND(4.55,5)</f>
        <v>4.55</v>
      </c>
      <c r="D98" s="22">
        <f>F98</f>
        <v>110.39104</v>
      </c>
      <c r="E98" s="22">
        <f>F98</f>
        <v>110.39104</v>
      </c>
      <c r="F98" s="22">
        <f>ROUND(110.39104,5)</f>
        <v>110.39104</v>
      </c>
      <c r="G98" s="20"/>
      <c r="H98" s="28"/>
    </row>
    <row r="99" spans="1:8" ht="12.75" customHeight="1">
      <c r="A99" s="42">
        <v>44504</v>
      </c>
      <c r="B99" s="43"/>
      <c r="C99" s="22">
        <f>ROUND(4.55,5)</f>
        <v>4.55</v>
      </c>
      <c r="D99" s="22">
        <f>F99</f>
        <v>111.61853</v>
      </c>
      <c r="E99" s="22">
        <f>F99</f>
        <v>111.61853</v>
      </c>
      <c r="F99" s="22">
        <f>ROUND(111.61853,5)</f>
        <v>111.61853</v>
      </c>
      <c r="G99" s="20"/>
      <c r="H99" s="28"/>
    </row>
    <row r="100" spans="1:8" ht="12.75" customHeight="1">
      <c r="A100" s="42">
        <v>44595</v>
      </c>
      <c r="B100" s="43"/>
      <c r="C100" s="22">
        <f>ROUND(4.55,5)</f>
        <v>4.55</v>
      </c>
      <c r="D100" s="22">
        <f>F100</f>
        <v>111.04273</v>
      </c>
      <c r="E100" s="22">
        <f>F100</f>
        <v>111.04273</v>
      </c>
      <c r="F100" s="22">
        <f>ROUND(111.04273,5)</f>
        <v>111.04273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44231</v>
      </c>
      <c r="B102" s="43"/>
      <c r="C102" s="22">
        <f>ROUND(11.075,5)</f>
        <v>11.075</v>
      </c>
      <c r="D102" s="22">
        <f>F102</f>
        <v>11.22089</v>
      </c>
      <c r="E102" s="22">
        <f>F102</f>
        <v>11.22089</v>
      </c>
      <c r="F102" s="22">
        <f>ROUND(11.22089,5)</f>
        <v>11.22089</v>
      </c>
      <c r="G102" s="20"/>
      <c r="H102" s="28"/>
    </row>
    <row r="103" spans="1:8" ht="12.75" customHeight="1">
      <c r="A103" s="42">
        <v>44322</v>
      </c>
      <c r="B103" s="43"/>
      <c r="C103" s="22">
        <f>ROUND(11.075,5)</f>
        <v>11.075</v>
      </c>
      <c r="D103" s="22">
        <f>F103</f>
        <v>11.4397</v>
      </c>
      <c r="E103" s="22">
        <f>F103</f>
        <v>11.4397</v>
      </c>
      <c r="F103" s="22">
        <f>ROUND(11.4397,5)</f>
        <v>11.4397</v>
      </c>
      <c r="G103" s="20"/>
      <c r="H103" s="28"/>
    </row>
    <row r="104" spans="1:8" ht="12.75" customHeight="1">
      <c r="A104" s="42">
        <v>44413</v>
      </c>
      <c r="B104" s="43"/>
      <c r="C104" s="22">
        <f>ROUND(11.075,5)</f>
        <v>11.075</v>
      </c>
      <c r="D104" s="22">
        <f>F104</f>
        <v>11.67088</v>
      </c>
      <c r="E104" s="22">
        <f>F104</f>
        <v>11.67088</v>
      </c>
      <c r="F104" s="22">
        <f>ROUND(11.67088,5)</f>
        <v>11.67088</v>
      </c>
      <c r="G104" s="20"/>
      <c r="H104" s="28"/>
    </row>
    <row r="105" spans="1:8" ht="12.75" customHeight="1">
      <c r="A105" s="42">
        <v>44504</v>
      </c>
      <c r="B105" s="43"/>
      <c r="C105" s="22">
        <f>ROUND(11.075,5)</f>
        <v>11.075</v>
      </c>
      <c r="D105" s="22">
        <f>F105</f>
        <v>11.89427</v>
      </c>
      <c r="E105" s="22">
        <f>F105</f>
        <v>11.89427</v>
      </c>
      <c r="F105" s="22">
        <f>ROUND(11.89427,5)</f>
        <v>11.89427</v>
      </c>
      <c r="G105" s="20"/>
      <c r="H105" s="28"/>
    </row>
    <row r="106" spans="1:8" ht="12.75" customHeight="1">
      <c r="A106" s="42">
        <v>44595</v>
      </c>
      <c r="B106" s="43"/>
      <c r="C106" s="22">
        <f>ROUND(11.075,5)</f>
        <v>11.075</v>
      </c>
      <c r="D106" s="22">
        <f>F106</f>
        <v>12.14641</v>
      </c>
      <c r="E106" s="22">
        <f>F106</f>
        <v>12.14641</v>
      </c>
      <c r="F106" s="22">
        <f>ROUND(12.14641,5)</f>
        <v>12.14641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44231</v>
      </c>
      <c r="B108" s="43"/>
      <c r="C108" s="22">
        <f>ROUND(11.17,5)</f>
        <v>11.17</v>
      </c>
      <c r="D108" s="22">
        <f>F108</f>
        <v>11.31172</v>
      </c>
      <c r="E108" s="22">
        <f>F108</f>
        <v>11.31172</v>
      </c>
      <c r="F108" s="22">
        <f>ROUND(11.31172,5)</f>
        <v>11.31172</v>
      </c>
      <c r="G108" s="20"/>
      <c r="H108" s="28"/>
    </row>
    <row r="109" spans="1:8" ht="12.75" customHeight="1">
      <c r="A109" s="42">
        <v>44322</v>
      </c>
      <c r="B109" s="43"/>
      <c r="C109" s="22">
        <f>ROUND(11.17,5)</f>
        <v>11.17</v>
      </c>
      <c r="D109" s="22">
        <f>F109</f>
        <v>11.52407</v>
      </c>
      <c r="E109" s="22">
        <f>F109</f>
        <v>11.52407</v>
      </c>
      <c r="F109" s="22">
        <f>ROUND(11.52407,5)</f>
        <v>11.52407</v>
      </c>
      <c r="G109" s="20"/>
      <c r="H109" s="28"/>
    </row>
    <row r="110" spans="1:8" ht="12.75" customHeight="1">
      <c r="A110" s="42">
        <v>44413</v>
      </c>
      <c r="B110" s="43"/>
      <c r="C110" s="22">
        <f>ROUND(11.17,5)</f>
        <v>11.17</v>
      </c>
      <c r="D110" s="22">
        <f>F110</f>
        <v>11.74831</v>
      </c>
      <c r="E110" s="22">
        <f>F110</f>
        <v>11.74831</v>
      </c>
      <c r="F110" s="22">
        <f>ROUND(11.74831,5)</f>
        <v>11.74831</v>
      </c>
      <c r="G110" s="20"/>
      <c r="H110" s="28"/>
    </row>
    <row r="111" spans="1:8" ht="12.75" customHeight="1">
      <c r="A111" s="42">
        <v>44504</v>
      </c>
      <c r="B111" s="43"/>
      <c r="C111" s="22">
        <f>ROUND(11.17,5)</f>
        <v>11.17</v>
      </c>
      <c r="D111" s="22">
        <f>F111</f>
        <v>11.96475</v>
      </c>
      <c r="E111" s="22">
        <f>F111</f>
        <v>11.96475</v>
      </c>
      <c r="F111" s="22">
        <f>ROUND(11.96475,5)</f>
        <v>11.96475</v>
      </c>
      <c r="G111" s="20"/>
      <c r="H111" s="28"/>
    </row>
    <row r="112" spans="1:8" ht="12.75" customHeight="1">
      <c r="A112" s="42">
        <v>44595</v>
      </c>
      <c r="B112" s="43"/>
      <c r="C112" s="22">
        <f>ROUND(11.17,5)</f>
        <v>11.17</v>
      </c>
      <c r="D112" s="22">
        <f>F112</f>
        <v>12.20881</v>
      </c>
      <c r="E112" s="22">
        <f>F112</f>
        <v>12.20881</v>
      </c>
      <c r="F112" s="22">
        <f>ROUND(12.20881,5)</f>
        <v>12.20881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44231</v>
      </c>
      <c r="B114" s="43"/>
      <c r="C114" s="22">
        <f>ROUND(98.61733,5)</f>
        <v>98.61733</v>
      </c>
      <c r="D114" s="22">
        <f>F114</f>
        <v>99.28759</v>
      </c>
      <c r="E114" s="22">
        <f>F114</f>
        <v>99.28759</v>
      </c>
      <c r="F114" s="22">
        <f>ROUND(99.28759,5)</f>
        <v>99.28759</v>
      </c>
      <c r="G114" s="20"/>
      <c r="H114" s="28"/>
    </row>
    <row r="115" spans="1:8" ht="12.75" customHeight="1">
      <c r="A115" s="42">
        <v>44322</v>
      </c>
      <c r="B115" s="43"/>
      <c r="C115" s="22">
        <f>ROUND(98.61733,5)</f>
        <v>98.61733</v>
      </c>
      <c r="D115" s="22">
        <f>F115</f>
        <v>98.55632</v>
      </c>
      <c r="E115" s="22">
        <f>F115</f>
        <v>98.55632</v>
      </c>
      <c r="F115" s="22">
        <f>ROUND(98.55632,5)</f>
        <v>98.55632</v>
      </c>
      <c r="G115" s="20"/>
      <c r="H115" s="28"/>
    </row>
    <row r="116" spans="1:8" ht="12.75" customHeight="1">
      <c r="A116" s="42">
        <v>44413</v>
      </c>
      <c r="B116" s="43"/>
      <c r="C116" s="22">
        <f>ROUND(98.61733,5)</f>
        <v>98.61733</v>
      </c>
      <c r="D116" s="22">
        <f>F116</f>
        <v>99.65506</v>
      </c>
      <c r="E116" s="22">
        <f>F116</f>
        <v>99.65506</v>
      </c>
      <c r="F116" s="22">
        <f>ROUND(99.65506,5)</f>
        <v>99.65506</v>
      </c>
      <c r="G116" s="20"/>
      <c r="H116" s="28"/>
    </row>
    <row r="117" spans="1:8" ht="12.75" customHeight="1">
      <c r="A117" s="42">
        <v>44504</v>
      </c>
      <c r="B117" s="43"/>
      <c r="C117" s="22">
        <f>ROUND(98.61733,5)</f>
        <v>98.61733</v>
      </c>
      <c r="D117" s="22">
        <f>F117</f>
        <v>98.95377</v>
      </c>
      <c r="E117" s="22">
        <f>F117</f>
        <v>98.95377</v>
      </c>
      <c r="F117" s="22">
        <f>ROUND(98.95377,5)</f>
        <v>98.95377</v>
      </c>
      <c r="G117" s="20"/>
      <c r="H117" s="28"/>
    </row>
    <row r="118" spans="1:8" ht="12.75" customHeight="1">
      <c r="A118" s="42">
        <v>44595</v>
      </c>
      <c r="B118" s="43"/>
      <c r="C118" s="22">
        <f>ROUND(98.61733,5)</f>
        <v>98.61733</v>
      </c>
      <c r="D118" s="22">
        <f>F118</f>
        <v>99.99785</v>
      </c>
      <c r="E118" s="22">
        <f>F118</f>
        <v>99.99785</v>
      </c>
      <c r="F118" s="22">
        <f>ROUND(99.99785,5)</f>
        <v>99.99785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44231</v>
      </c>
      <c r="B120" s="43"/>
      <c r="C120" s="22">
        <f>ROUND(4.59,5)</f>
        <v>4.59</v>
      </c>
      <c r="D120" s="22">
        <f>F120</f>
        <v>99.71045</v>
      </c>
      <c r="E120" s="22">
        <f>F120</f>
        <v>99.71045</v>
      </c>
      <c r="F120" s="22">
        <f>ROUND(99.71045,5)</f>
        <v>99.71045</v>
      </c>
      <c r="G120" s="20"/>
      <c r="H120" s="28"/>
    </row>
    <row r="121" spans="1:8" ht="12.75" customHeight="1">
      <c r="A121" s="42">
        <v>44322</v>
      </c>
      <c r="B121" s="43"/>
      <c r="C121" s="22">
        <f>ROUND(4.59,5)</f>
        <v>4.59</v>
      </c>
      <c r="D121" s="22">
        <f>F121</f>
        <v>100.77559</v>
      </c>
      <c r="E121" s="22">
        <f>F121</f>
        <v>100.77559</v>
      </c>
      <c r="F121" s="22">
        <f>ROUND(100.77559,5)</f>
        <v>100.77559</v>
      </c>
      <c r="G121" s="20"/>
      <c r="H121" s="28"/>
    </row>
    <row r="122" spans="1:8" ht="12.75" customHeight="1">
      <c r="A122" s="42">
        <v>44413</v>
      </c>
      <c r="B122" s="43"/>
      <c r="C122" s="22">
        <f>ROUND(4.59,5)</f>
        <v>4.59</v>
      </c>
      <c r="D122" s="22">
        <f>F122</f>
        <v>99.96913</v>
      </c>
      <c r="E122" s="22">
        <f>F122</f>
        <v>99.96913</v>
      </c>
      <c r="F122" s="22">
        <f>ROUND(99.96913,5)</f>
        <v>99.96913</v>
      </c>
      <c r="G122" s="20"/>
      <c r="H122" s="28"/>
    </row>
    <row r="123" spans="1:8" ht="12.75" customHeight="1">
      <c r="A123" s="42">
        <v>44504</v>
      </c>
      <c r="B123" s="43"/>
      <c r="C123" s="22">
        <f>ROUND(4.59,5)</f>
        <v>4.59</v>
      </c>
      <c r="D123" s="22">
        <f>F123</f>
        <v>101.08059</v>
      </c>
      <c r="E123" s="22">
        <f>F123</f>
        <v>101.08059</v>
      </c>
      <c r="F123" s="22">
        <f>ROUND(101.08059,5)</f>
        <v>101.08059</v>
      </c>
      <c r="G123" s="20"/>
      <c r="H123" s="28"/>
    </row>
    <row r="124" spans="1:8" ht="12.75" customHeight="1">
      <c r="A124" s="42">
        <v>44595</v>
      </c>
      <c r="B124" s="43"/>
      <c r="C124" s="22">
        <f>ROUND(4.59,5)</f>
        <v>4.59</v>
      </c>
      <c r="D124" s="22">
        <f>F124</f>
        <v>100.19823</v>
      </c>
      <c r="E124" s="22">
        <f>F124</f>
        <v>100.19823</v>
      </c>
      <c r="F124" s="22">
        <f>ROUND(100.19823,5)</f>
        <v>100.19823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44231</v>
      </c>
      <c r="B126" s="43"/>
      <c r="C126" s="22">
        <f>ROUND(4.65,5)</f>
        <v>4.65</v>
      </c>
      <c r="D126" s="22">
        <f>F126</f>
        <v>134.22672</v>
      </c>
      <c r="E126" s="22">
        <f>F126</f>
        <v>134.22672</v>
      </c>
      <c r="F126" s="22">
        <f>ROUND(134.22672,5)</f>
        <v>134.22672</v>
      </c>
      <c r="G126" s="20"/>
      <c r="H126" s="28"/>
    </row>
    <row r="127" spans="1:8" ht="12.75" customHeight="1">
      <c r="A127" s="42">
        <v>44322</v>
      </c>
      <c r="B127" s="43"/>
      <c r="C127" s="22">
        <f>ROUND(4.65,5)</f>
        <v>4.65</v>
      </c>
      <c r="D127" s="22">
        <f>F127</f>
        <v>133.69027</v>
      </c>
      <c r="E127" s="22">
        <f>F127</f>
        <v>133.69027</v>
      </c>
      <c r="F127" s="22">
        <f>ROUND(133.69027,5)</f>
        <v>133.69027</v>
      </c>
      <c r="G127" s="20"/>
      <c r="H127" s="28"/>
    </row>
    <row r="128" spans="1:8" ht="12.75" customHeight="1">
      <c r="A128" s="42">
        <v>44413</v>
      </c>
      <c r="B128" s="43"/>
      <c r="C128" s="22">
        <f>ROUND(4.65,5)</f>
        <v>4.65</v>
      </c>
      <c r="D128" s="22">
        <f>F128</f>
        <v>135.18059</v>
      </c>
      <c r="E128" s="22">
        <f>F128</f>
        <v>135.18059</v>
      </c>
      <c r="F128" s="22">
        <f>ROUND(135.18059,5)</f>
        <v>135.18059</v>
      </c>
      <c r="G128" s="20"/>
      <c r="H128" s="28"/>
    </row>
    <row r="129" spans="1:8" ht="12.75" customHeight="1">
      <c r="A129" s="42">
        <v>44504</v>
      </c>
      <c r="B129" s="43"/>
      <c r="C129" s="22">
        <f>ROUND(4.65,5)</f>
        <v>4.65</v>
      </c>
      <c r="D129" s="22">
        <f>F129</f>
        <v>134.67415</v>
      </c>
      <c r="E129" s="22">
        <f>F129</f>
        <v>134.67415</v>
      </c>
      <c r="F129" s="22">
        <f>ROUND(134.67415,5)</f>
        <v>134.67415</v>
      </c>
      <c r="G129" s="20"/>
      <c r="H129" s="28"/>
    </row>
    <row r="130" spans="1:8" ht="12.75" customHeight="1">
      <c r="A130" s="42">
        <v>44595</v>
      </c>
      <c r="B130" s="43"/>
      <c r="C130" s="22">
        <f>ROUND(4.65,5)</f>
        <v>4.65</v>
      </c>
      <c r="D130" s="22">
        <f>F130</f>
        <v>136.09524</v>
      </c>
      <c r="E130" s="22">
        <f>F130</f>
        <v>136.09524</v>
      </c>
      <c r="F130" s="22">
        <f>ROUND(136.09524,5)</f>
        <v>136.09524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44231</v>
      </c>
      <c r="B132" s="43"/>
      <c r="C132" s="22">
        <f>ROUND(11.41,5)</f>
        <v>11.41</v>
      </c>
      <c r="D132" s="22">
        <f>F132</f>
        <v>11.58514</v>
      </c>
      <c r="E132" s="22">
        <f>F132</f>
        <v>11.58514</v>
      </c>
      <c r="F132" s="22">
        <f>ROUND(11.58514,5)</f>
        <v>11.58514</v>
      </c>
      <c r="G132" s="20"/>
      <c r="H132" s="28"/>
    </row>
    <row r="133" spans="1:8" ht="12.75" customHeight="1">
      <c r="A133" s="42">
        <v>44322</v>
      </c>
      <c r="B133" s="43"/>
      <c r="C133" s="22">
        <f>ROUND(11.41,5)</f>
        <v>11.41</v>
      </c>
      <c r="D133" s="22">
        <f>F133</f>
        <v>11.84312</v>
      </c>
      <c r="E133" s="22">
        <f>F133</f>
        <v>11.84312</v>
      </c>
      <c r="F133" s="22">
        <f>ROUND(11.84312,5)</f>
        <v>11.84312</v>
      </c>
      <c r="G133" s="20"/>
      <c r="H133" s="28"/>
    </row>
    <row r="134" spans="1:8" ht="12.75" customHeight="1">
      <c r="A134" s="42">
        <v>44413</v>
      </c>
      <c r="B134" s="43"/>
      <c r="C134" s="22">
        <f>ROUND(11.41,5)</f>
        <v>11.41</v>
      </c>
      <c r="D134" s="22">
        <f>F134</f>
        <v>12.11143</v>
      </c>
      <c r="E134" s="22">
        <f>F134</f>
        <v>12.11143</v>
      </c>
      <c r="F134" s="22">
        <f>ROUND(12.11143,5)</f>
        <v>12.11143</v>
      </c>
      <c r="G134" s="20"/>
      <c r="H134" s="28"/>
    </row>
    <row r="135" spans="1:8" ht="12.75" customHeight="1">
      <c r="A135" s="42">
        <v>44504</v>
      </c>
      <c r="B135" s="43"/>
      <c r="C135" s="22">
        <f>ROUND(11.41,5)</f>
        <v>11.41</v>
      </c>
      <c r="D135" s="22">
        <f>F135</f>
        <v>12.38737</v>
      </c>
      <c r="E135" s="22">
        <f>F135</f>
        <v>12.38737</v>
      </c>
      <c r="F135" s="22">
        <f>ROUND(12.38737,5)</f>
        <v>12.38737</v>
      </c>
      <c r="G135" s="20"/>
      <c r="H135" s="28"/>
    </row>
    <row r="136" spans="1:8" ht="12.75" customHeight="1">
      <c r="A136" s="42">
        <v>44595</v>
      </c>
      <c r="B136" s="43"/>
      <c r="C136" s="22">
        <f>ROUND(11.41,5)</f>
        <v>11.41</v>
      </c>
      <c r="D136" s="22">
        <f>F136</f>
        <v>12.69731</v>
      </c>
      <c r="E136" s="22">
        <f>F136</f>
        <v>12.69731</v>
      </c>
      <c r="F136" s="22">
        <f>ROUND(12.69731,5)</f>
        <v>12.69731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44231</v>
      </c>
      <c r="B138" s="43"/>
      <c r="C138" s="22">
        <f>ROUND(12.05,5)</f>
        <v>12.05</v>
      </c>
      <c r="D138" s="22">
        <f>F138</f>
        <v>12.21829</v>
      </c>
      <c r="E138" s="22">
        <f>F138</f>
        <v>12.21829</v>
      </c>
      <c r="F138" s="22">
        <f>ROUND(12.21829,5)</f>
        <v>12.21829</v>
      </c>
      <c r="G138" s="20"/>
      <c r="H138" s="28"/>
    </row>
    <row r="139" spans="1:8" ht="12.75" customHeight="1">
      <c r="A139" s="42">
        <v>44322</v>
      </c>
      <c r="B139" s="43"/>
      <c r="C139" s="22">
        <f>ROUND(12.05,5)</f>
        <v>12.05</v>
      </c>
      <c r="D139" s="22">
        <f>F139</f>
        <v>12.47574</v>
      </c>
      <c r="E139" s="22">
        <f>F139</f>
        <v>12.47574</v>
      </c>
      <c r="F139" s="22">
        <f>ROUND(12.47574,5)</f>
        <v>12.47574</v>
      </c>
      <c r="G139" s="20"/>
      <c r="H139" s="28"/>
    </row>
    <row r="140" spans="1:8" ht="12.75" customHeight="1">
      <c r="A140" s="42">
        <v>44413</v>
      </c>
      <c r="B140" s="43"/>
      <c r="C140" s="22">
        <f>ROUND(12.05,5)</f>
        <v>12.05</v>
      </c>
      <c r="D140" s="22">
        <f>F140</f>
        <v>12.73693</v>
      </c>
      <c r="E140" s="22">
        <f>F140</f>
        <v>12.73693</v>
      </c>
      <c r="F140" s="22">
        <f>ROUND(12.73693,5)</f>
        <v>12.73693</v>
      </c>
      <c r="G140" s="20"/>
      <c r="H140" s="28"/>
    </row>
    <row r="141" spans="1:8" ht="12.75" customHeight="1">
      <c r="A141" s="42">
        <v>44504</v>
      </c>
      <c r="B141" s="43"/>
      <c r="C141" s="22">
        <f>ROUND(12.05,5)</f>
        <v>12.05</v>
      </c>
      <c r="D141" s="22">
        <f>F141</f>
        <v>13.0078</v>
      </c>
      <c r="E141" s="22">
        <f>F141</f>
        <v>13.0078</v>
      </c>
      <c r="F141" s="22">
        <f>ROUND(13.0078,5)</f>
        <v>13.0078</v>
      </c>
      <c r="G141" s="20"/>
      <c r="H141" s="28"/>
    </row>
    <row r="142" spans="1:8" ht="12.75" customHeight="1">
      <c r="A142" s="42">
        <v>44595</v>
      </c>
      <c r="B142" s="43"/>
      <c r="C142" s="22">
        <f>ROUND(12.05,5)</f>
        <v>12.05</v>
      </c>
      <c r="D142" s="22">
        <f>F142</f>
        <v>13.30141</v>
      </c>
      <c r="E142" s="22">
        <f>F142</f>
        <v>13.30141</v>
      </c>
      <c r="F142" s="22">
        <f>ROUND(13.30141,5)</f>
        <v>13.30141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44231</v>
      </c>
      <c r="B144" s="43"/>
      <c r="C144" s="22">
        <f>ROUND(4.585,5)</f>
        <v>4.585</v>
      </c>
      <c r="D144" s="22">
        <f>F144</f>
        <v>4.64117</v>
      </c>
      <c r="E144" s="22">
        <f>F144</f>
        <v>4.64117</v>
      </c>
      <c r="F144" s="22">
        <f>ROUND(4.64117,5)</f>
        <v>4.64117</v>
      </c>
      <c r="G144" s="20"/>
      <c r="H144" s="28"/>
    </row>
    <row r="145" spans="1:8" ht="12.75" customHeight="1">
      <c r="A145" s="42">
        <v>44322</v>
      </c>
      <c r="B145" s="43"/>
      <c r="C145" s="22">
        <f>ROUND(4.585,5)</f>
        <v>4.585</v>
      </c>
      <c r="D145" s="22">
        <f>F145</f>
        <v>4.7018</v>
      </c>
      <c r="E145" s="22">
        <f>F145</f>
        <v>4.7018</v>
      </c>
      <c r="F145" s="22">
        <f>ROUND(4.7018,5)</f>
        <v>4.7018</v>
      </c>
      <c r="G145" s="20"/>
      <c r="H145" s="28"/>
    </row>
    <row r="146" spans="1:8" ht="12.75" customHeight="1">
      <c r="A146" s="42">
        <v>44413</v>
      </c>
      <c r="B146" s="43"/>
      <c r="C146" s="22">
        <f>ROUND(4.585,5)</f>
        <v>4.585</v>
      </c>
      <c r="D146" s="22">
        <f>F146</f>
        <v>4.75636</v>
      </c>
      <c r="E146" s="22">
        <f>F146</f>
        <v>4.75636</v>
      </c>
      <c r="F146" s="22">
        <f>ROUND(4.75636,5)</f>
        <v>4.75636</v>
      </c>
      <c r="G146" s="20"/>
      <c r="H146" s="28"/>
    </row>
    <row r="147" spans="1:8" ht="12.75" customHeight="1">
      <c r="A147" s="42">
        <v>44504</v>
      </c>
      <c r="B147" s="43"/>
      <c r="C147" s="22">
        <f>ROUND(4.585,5)</f>
        <v>4.585</v>
      </c>
      <c r="D147" s="22">
        <f>F147</f>
        <v>4.82313</v>
      </c>
      <c r="E147" s="22">
        <f>F147</f>
        <v>4.82313</v>
      </c>
      <c r="F147" s="22">
        <f>ROUND(4.82313,5)</f>
        <v>4.82313</v>
      </c>
      <c r="G147" s="20"/>
      <c r="H147" s="28"/>
    </row>
    <row r="148" spans="1:8" ht="12.75" customHeight="1">
      <c r="A148" s="42">
        <v>44595</v>
      </c>
      <c r="B148" s="43"/>
      <c r="C148" s="22">
        <f>ROUND(4.585,5)</f>
        <v>4.585</v>
      </c>
      <c r="D148" s="22">
        <f>F148</f>
        <v>4.99899</v>
      </c>
      <c r="E148" s="22">
        <f>F148</f>
        <v>4.99899</v>
      </c>
      <c r="F148" s="22">
        <f>ROUND(4.99899,5)</f>
        <v>4.99899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44231</v>
      </c>
      <c r="B150" s="43"/>
      <c r="C150" s="22">
        <f>ROUND(10.68,5)</f>
        <v>10.68</v>
      </c>
      <c r="D150" s="22">
        <f>F150</f>
        <v>10.83334</v>
      </c>
      <c r="E150" s="22">
        <f>F150</f>
        <v>10.83334</v>
      </c>
      <c r="F150" s="22">
        <f>ROUND(10.83334,5)</f>
        <v>10.83334</v>
      </c>
      <c r="G150" s="20"/>
      <c r="H150" s="28"/>
    </row>
    <row r="151" spans="1:8" ht="12.75" customHeight="1">
      <c r="A151" s="42">
        <v>44322</v>
      </c>
      <c r="B151" s="43"/>
      <c r="C151" s="22">
        <f>ROUND(10.68,5)</f>
        <v>10.68</v>
      </c>
      <c r="D151" s="22">
        <f>F151</f>
        <v>11.05492</v>
      </c>
      <c r="E151" s="22">
        <f>F151</f>
        <v>11.05492</v>
      </c>
      <c r="F151" s="22">
        <f>ROUND(11.05492,5)</f>
        <v>11.05492</v>
      </c>
      <c r="G151" s="20"/>
      <c r="H151" s="28"/>
    </row>
    <row r="152" spans="1:8" ht="12.75" customHeight="1">
      <c r="A152" s="42">
        <v>44413</v>
      </c>
      <c r="B152" s="43"/>
      <c r="C152" s="22">
        <f>ROUND(10.68,5)</f>
        <v>10.68</v>
      </c>
      <c r="D152" s="22">
        <f>F152</f>
        <v>11.28721</v>
      </c>
      <c r="E152" s="22">
        <f>F152</f>
        <v>11.28721</v>
      </c>
      <c r="F152" s="22">
        <f>ROUND(11.28721,5)</f>
        <v>11.28721</v>
      </c>
      <c r="G152" s="20"/>
      <c r="H152" s="28"/>
    </row>
    <row r="153" spans="1:8" ht="12.75" customHeight="1">
      <c r="A153" s="42">
        <v>44504</v>
      </c>
      <c r="B153" s="43"/>
      <c r="C153" s="22">
        <f>ROUND(10.68,5)</f>
        <v>10.68</v>
      </c>
      <c r="D153" s="22">
        <f>F153</f>
        <v>11.52431</v>
      </c>
      <c r="E153" s="22">
        <f>F153</f>
        <v>11.52431</v>
      </c>
      <c r="F153" s="22">
        <f>ROUND(11.52431,5)</f>
        <v>11.52431</v>
      </c>
      <c r="G153" s="20"/>
      <c r="H153" s="28"/>
    </row>
    <row r="154" spans="1:8" ht="12.75" customHeight="1">
      <c r="A154" s="42">
        <v>44595</v>
      </c>
      <c r="B154" s="43"/>
      <c r="C154" s="22">
        <f>ROUND(10.68,5)</f>
        <v>10.68</v>
      </c>
      <c r="D154" s="22">
        <f>F154</f>
        <v>11.79229</v>
      </c>
      <c r="E154" s="22">
        <f>F154</f>
        <v>11.79229</v>
      </c>
      <c r="F154" s="22">
        <f>ROUND(11.79229,5)</f>
        <v>11.79229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44231</v>
      </c>
      <c r="B156" s="43"/>
      <c r="C156" s="22">
        <f>ROUND(6.935,5)</f>
        <v>6.935</v>
      </c>
      <c r="D156" s="22">
        <f>F156</f>
        <v>7.04447</v>
      </c>
      <c r="E156" s="22">
        <f>F156</f>
        <v>7.04447</v>
      </c>
      <c r="F156" s="22">
        <f>ROUND(7.04447,5)</f>
        <v>7.04447</v>
      </c>
      <c r="G156" s="20"/>
      <c r="H156" s="28"/>
    </row>
    <row r="157" spans="1:8" ht="12.75" customHeight="1">
      <c r="A157" s="42">
        <v>44322</v>
      </c>
      <c r="B157" s="43"/>
      <c r="C157" s="22">
        <f>ROUND(6.935,5)</f>
        <v>6.935</v>
      </c>
      <c r="D157" s="22">
        <f>F157</f>
        <v>7.21022</v>
      </c>
      <c r="E157" s="22">
        <f>F157</f>
        <v>7.21022</v>
      </c>
      <c r="F157" s="22">
        <f>ROUND(7.21022,5)</f>
        <v>7.21022</v>
      </c>
      <c r="G157" s="20"/>
      <c r="H157" s="28"/>
    </row>
    <row r="158" spans="1:8" ht="12.75" customHeight="1">
      <c r="A158" s="42">
        <v>44413</v>
      </c>
      <c r="B158" s="43"/>
      <c r="C158" s="22">
        <f>ROUND(6.935,5)</f>
        <v>6.935</v>
      </c>
      <c r="D158" s="22">
        <f>F158</f>
        <v>7.38396</v>
      </c>
      <c r="E158" s="22">
        <f>F158</f>
        <v>7.38396</v>
      </c>
      <c r="F158" s="22">
        <f>ROUND(7.38396,5)</f>
        <v>7.38396</v>
      </c>
      <c r="G158" s="20"/>
      <c r="H158" s="28"/>
    </row>
    <row r="159" spans="1:8" ht="12.75" customHeight="1">
      <c r="A159" s="42">
        <v>44504</v>
      </c>
      <c r="B159" s="43"/>
      <c r="C159" s="22">
        <f>ROUND(6.935,5)</f>
        <v>6.935</v>
      </c>
      <c r="D159" s="22">
        <f>F159</f>
        <v>7.56492</v>
      </c>
      <c r="E159" s="22">
        <f>F159</f>
        <v>7.56492</v>
      </c>
      <c r="F159" s="22">
        <f>ROUND(7.56492,5)</f>
        <v>7.56492</v>
      </c>
      <c r="G159" s="20"/>
      <c r="H159" s="28"/>
    </row>
    <row r="160" spans="1:8" ht="12.75" customHeight="1">
      <c r="A160" s="42">
        <v>44595</v>
      </c>
      <c r="B160" s="43"/>
      <c r="C160" s="22">
        <f>ROUND(6.935,5)</f>
        <v>6.935</v>
      </c>
      <c r="D160" s="22">
        <f>F160</f>
        <v>7.78734</v>
      </c>
      <c r="E160" s="22">
        <f>F160</f>
        <v>7.78734</v>
      </c>
      <c r="F160" s="22">
        <f>ROUND(7.78734,5)</f>
        <v>7.78734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44231</v>
      </c>
      <c r="B162" s="43"/>
      <c r="C162" s="22">
        <f>ROUND(1.55,5)</f>
        <v>1.55</v>
      </c>
      <c r="D162" s="22">
        <f>F162</f>
        <v>318.21168</v>
      </c>
      <c r="E162" s="22">
        <f>F162</f>
        <v>318.21168</v>
      </c>
      <c r="F162" s="22">
        <f>ROUND(318.21168,5)</f>
        <v>318.21168</v>
      </c>
      <c r="G162" s="20"/>
      <c r="H162" s="28"/>
    </row>
    <row r="163" spans="1:8" ht="12.75" customHeight="1">
      <c r="A163" s="42">
        <v>44322</v>
      </c>
      <c r="B163" s="43"/>
      <c r="C163" s="22">
        <f>ROUND(1.55,5)</f>
        <v>1.55</v>
      </c>
      <c r="D163" s="22">
        <f>F163</f>
        <v>321.61088</v>
      </c>
      <c r="E163" s="22">
        <f>F163</f>
        <v>321.61088</v>
      </c>
      <c r="F163" s="22">
        <f>ROUND(321.61088,5)</f>
        <v>321.61088</v>
      </c>
      <c r="G163" s="20"/>
      <c r="H163" s="28"/>
    </row>
    <row r="164" spans="1:8" ht="12.75" customHeight="1">
      <c r="A164" s="42">
        <v>44413</v>
      </c>
      <c r="B164" s="43"/>
      <c r="C164" s="22">
        <f>ROUND(1.55,5)</f>
        <v>1.55</v>
      </c>
      <c r="D164" s="22">
        <f>F164</f>
        <v>317.18266</v>
      </c>
      <c r="E164" s="22">
        <f>F164</f>
        <v>317.18266</v>
      </c>
      <c r="F164" s="22">
        <f>ROUND(317.18266,5)</f>
        <v>317.18266</v>
      </c>
      <c r="G164" s="20"/>
      <c r="H164" s="28"/>
    </row>
    <row r="165" spans="1:8" ht="12.75" customHeight="1">
      <c r="A165" s="42">
        <v>44504</v>
      </c>
      <c r="B165" s="43"/>
      <c r="C165" s="22">
        <f>ROUND(1.55,5)</f>
        <v>1.55</v>
      </c>
      <c r="D165" s="22">
        <f>F165</f>
        <v>320.70936</v>
      </c>
      <c r="E165" s="22">
        <f>F165</f>
        <v>320.70936</v>
      </c>
      <c r="F165" s="22">
        <f>ROUND(320.70936,5)</f>
        <v>320.70936</v>
      </c>
      <c r="G165" s="20"/>
      <c r="H165" s="28"/>
    </row>
    <row r="166" spans="1:8" ht="12.75" customHeight="1">
      <c r="A166" s="42">
        <v>44595</v>
      </c>
      <c r="B166" s="43"/>
      <c r="C166" s="22">
        <f>ROUND(1.55,5)</f>
        <v>1.55</v>
      </c>
      <c r="D166" s="22">
        <f>F166</f>
        <v>315.98863</v>
      </c>
      <c r="E166" s="22">
        <f>F166</f>
        <v>315.98863</v>
      </c>
      <c r="F166" s="22">
        <f>ROUND(315.98863,5)</f>
        <v>315.98863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44231</v>
      </c>
      <c r="B168" s="43"/>
      <c r="C168" s="22">
        <f>ROUND(4.55,5)</f>
        <v>4.55</v>
      </c>
      <c r="D168" s="22">
        <f>F168</f>
        <v>215.77213</v>
      </c>
      <c r="E168" s="22">
        <f>F168</f>
        <v>215.77213</v>
      </c>
      <c r="F168" s="22">
        <f>ROUND(215.77213,5)</f>
        <v>215.77213</v>
      </c>
      <c r="G168" s="20"/>
      <c r="H168" s="28"/>
    </row>
    <row r="169" spans="1:8" ht="12.75" customHeight="1">
      <c r="A169" s="42">
        <v>44322</v>
      </c>
      <c r="B169" s="43"/>
      <c r="C169" s="22">
        <f>ROUND(4.55,5)</f>
        <v>4.55</v>
      </c>
      <c r="D169" s="22">
        <f>F169</f>
        <v>218.07725</v>
      </c>
      <c r="E169" s="22">
        <f>F169</f>
        <v>218.07725</v>
      </c>
      <c r="F169" s="22">
        <f>ROUND(218.07725,5)</f>
        <v>218.07725</v>
      </c>
      <c r="G169" s="20"/>
      <c r="H169" s="28"/>
    </row>
    <row r="170" spans="1:8" ht="12.75" customHeight="1">
      <c r="A170" s="42">
        <v>44413</v>
      </c>
      <c r="B170" s="43"/>
      <c r="C170" s="22">
        <f>ROUND(4.55,5)</f>
        <v>4.55</v>
      </c>
      <c r="D170" s="22">
        <f>F170</f>
        <v>216.25176</v>
      </c>
      <c r="E170" s="22">
        <f>F170</f>
        <v>216.25176</v>
      </c>
      <c r="F170" s="22">
        <f>ROUND(216.25176,5)</f>
        <v>216.25176</v>
      </c>
      <c r="G170" s="20"/>
      <c r="H170" s="28"/>
    </row>
    <row r="171" spans="1:8" ht="12.75" customHeight="1">
      <c r="A171" s="42">
        <v>44504</v>
      </c>
      <c r="B171" s="43"/>
      <c r="C171" s="22">
        <f>ROUND(4.55,5)</f>
        <v>4.55</v>
      </c>
      <c r="D171" s="22">
        <f>F171</f>
        <v>218.65602</v>
      </c>
      <c r="E171" s="22">
        <f>F171</f>
        <v>218.65602</v>
      </c>
      <c r="F171" s="22">
        <f>ROUND(218.65602,5)</f>
        <v>218.65602</v>
      </c>
      <c r="G171" s="20"/>
      <c r="H171" s="28"/>
    </row>
    <row r="172" spans="1:8" ht="12.75" customHeight="1">
      <c r="A172" s="42">
        <v>44595</v>
      </c>
      <c r="B172" s="43"/>
      <c r="C172" s="22">
        <f>ROUND(4.55,5)</f>
        <v>4.55</v>
      </c>
      <c r="D172" s="22">
        <f>F172</f>
        <v>216.65877</v>
      </c>
      <c r="E172" s="22">
        <f>F172</f>
        <v>216.65877</v>
      </c>
      <c r="F172" s="22">
        <f>ROUND(216.65877,5)</f>
        <v>216.65877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44231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44231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44322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44413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44504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44595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44231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44322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44413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44504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44595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44231</v>
      </c>
      <c r="B188" s="43"/>
      <c r="C188" s="22">
        <f>ROUND(3.675,5)</f>
        <v>3.675</v>
      </c>
      <c r="D188" s="22">
        <f>F188</f>
        <v>3.29779</v>
      </c>
      <c r="E188" s="22">
        <f>F188</f>
        <v>3.29779</v>
      </c>
      <c r="F188" s="22">
        <f>ROUND(3.29779,5)</f>
        <v>3.29779</v>
      </c>
      <c r="G188" s="20"/>
      <c r="H188" s="28"/>
    </row>
    <row r="189" spans="1:8" ht="12.75" customHeight="1">
      <c r="A189" s="42">
        <v>44322</v>
      </c>
      <c r="B189" s="43"/>
      <c r="C189" s="22">
        <f>ROUND(3.675,5)</f>
        <v>3.675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2">
        <v>44413</v>
      </c>
      <c r="B190" s="43"/>
      <c r="C190" s="22">
        <f>ROUND(3.675,5)</f>
        <v>3.675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44504</v>
      </c>
      <c r="B191" s="43"/>
      <c r="C191" s="22">
        <f>ROUND(3.675,5)</f>
        <v>3.675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44595</v>
      </c>
      <c r="B192" s="43"/>
      <c r="C192" s="22">
        <f>ROUND(3.675,5)</f>
        <v>3.675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44231</v>
      </c>
      <c r="B194" s="43"/>
      <c r="C194" s="22">
        <f>ROUND(10.41,5)</f>
        <v>10.41</v>
      </c>
      <c r="D194" s="22">
        <f>F194</f>
        <v>10.5382</v>
      </c>
      <c r="E194" s="22">
        <f>F194</f>
        <v>10.5382</v>
      </c>
      <c r="F194" s="22">
        <f>ROUND(10.5382,5)</f>
        <v>10.5382</v>
      </c>
      <c r="G194" s="20"/>
      <c r="H194" s="28"/>
    </row>
    <row r="195" spans="1:8" ht="12.75" customHeight="1">
      <c r="A195" s="42">
        <v>44322</v>
      </c>
      <c r="B195" s="43"/>
      <c r="C195" s="22">
        <f>ROUND(10.41,5)</f>
        <v>10.41</v>
      </c>
      <c r="D195" s="22">
        <f>F195</f>
        <v>10.72882</v>
      </c>
      <c r="E195" s="22">
        <f>F195</f>
        <v>10.72882</v>
      </c>
      <c r="F195" s="22">
        <f>ROUND(10.72882,5)</f>
        <v>10.72882</v>
      </c>
      <c r="G195" s="20"/>
      <c r="H195" s="28"/>
    </row>
    <row r="196" spans="1:8" ht="12.75" customHeight="1">
      <c r="A196" s="42">
        <v>44413</v>
      </c>
      <c r="B196" s="43"/>
      <c r="C196" s="22">
        <f>ROUND(10.41,5)</f>
        <v>10.41</v>
      </c>
      <c r="D196" s="22">
        <f>F196</f>
        <v>10.92414</v>
      </c>
      <c r="E196" s="22">
        <f>F196</f>
        <v>10.92414</v>
      </c>
      <c r="F196" s="22">
        <f>ROUND(10.92414,5)</f>
        <v>10.92414</v>
      </c>
      <c r="G196" s="20"/>
      <c r="H196" s="28"/>
    </row>
    <row r="197" spans="1:8" ht="12.75" customHeight="1">
      <c r="A197" s="42">
        <v>44504</v>
      </c>
      <c r="B197" s="43"/>
      <c r="C197" s="22">
        <f>ROUND(10.41,5)</f>
        <v>10.41</v>
      </c>
      <c r="D197" s="22">
        <f>F197</f>
        <v>11.1223</v>
      </c>
      <c r="E197" s="22">
        <f>F197</f>
        <v>11.1223</v>
      </c>
      <c r="F197" s="22">
        <f>ROUND(11.1223,5)</f>
        <v>11.1223</v>
      </c>
      <c r="G197" s="20"/>
      <c r="H197" s="28"/>
    </row>
    <row r="198" spans="1:8" ht="12.75" customHeight="1">
      <c r="A198" s="42">
        <v>44595</v>
      </c>
      <c r="B198" s="43"/>
      <c r="C198" s="22">
        <f>ROUND(10.41,5)</f>
        <v>10.41</v>
      </c>
      <c r="D198" s="22">
        <f>F198</f>
        <v>11.34138</v>
      </c>
      <c r="E198" s="22">
        <f>F198</f>
        <v>11.34138</v>
      </c>
      <c r="F198" s="22">
        <f>ROUND(11.34138,5)</f>
        <v>11.34138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44231</v>
      </c>
      <c r="B200" s="43"/>
      <c r="C200" s="22">
        <f>ROUND(3.75,5)</f>
        <v>3.75</v>
      </c>
      <c r="D200" s="22">
        <f>F200</f>
        <v>193.75634</v>
      </c>
      <c r="E200" s="22">
        <f>F200</f>
        <v>193.75634</v>
      </c>
      <c r="F200" s="22">
        <f>ROUND(193.75634,5)</f>
        <v>193.75634</v>
      </c>
      <c r="G200" s="20"/>
      <c r="H200" s="28"/>
    </row>
    <row r="201" spans="1:8" ht="12.75" customHeight="1">
      <c r="A201" s="42">
        <v>44322</v>
      </c>
      <c r="B201" s="43"/>
      <c r="C201" s="22">
        <f>ROUND(3.75,5)</f>
        <v>3.75</v>
      </c>
      <c r="D201" s="22">
        <f>F201</f>
        <v>193.11001</v>
      </c>
      <c r="E201" s="22">
        <f>F201</f>
        <v>193.11001</v>
      </c>
      <c r="F201" s="22">
        <f>ROUND(193.11001,5)</f>
        <v>193.11001</v>
      </c>
      <c r="G201" s="20"/>
      <c r="H201" s="28"/>
    </row>
    <row r="202" spans="1:8" ht="12.75" customHeight="1">
      <c r="A202" s="42">
        <v>44413</v>
      </c>
      <c r="B202" s="43"/>
      <c r="C202" s="22">
        <f>ROUND(3.75,5)</f>
        <v>3.75</v>
      </c>
      <c r="D202" s="22">
        <f>F202</f>
        <v>195.26247</v>
      </c>
      <c r="E202" s="22">
        <f>F202</f>
        <v>195.26247</v>
      </c>
      <c r="F202" s="22">
        <f>ROUND(195.26247,5)</f>
        <v>195.26247</v>
      </c>
      <c r="G202" s="20"/>
      <c r="H202" s="28"/>
    </row>
    <row r="203" spans="1:8" ht="12.75" customHeight="1">
      <c r="A203" s="42">
        <v>44504</v>
      </c>
      <c r="B203" s="43"/>
      <c r="C203" s="22">
        <f>ROUND(3.75,5)</f>
        <v>3.75</v>
      </c>
      <c r="D203" s="22">
        <f>F203</f>
        <v>194.69055</v>
      </c>
      <c r="E203" s="22">
        <f>F203</f>
        <v>194.69055</v>
      </c>
      <c r="F203" s="22">
        <f>ROUND(194.69055,5)</f>
        <v>194.69055</v>
      </c>
      <c r="G203" s="20"/>
      <c r="H203" s="28"/>
    </row>
    <row r="204" spans="1:8" ht="12.75" customHeight="1">
      <c r="A204" s="42">
        <v>44595</v>
      </c>
      <c r="B204" s="43"/>
      <c r="C204" s="22">
        <f>ROUND(3.75,5)</f>
        <v>3.75</v>
      </c>
      <c r="D204" s="22">
        <f>F204</f>
        <v>196.74528</v>
      </c>
      <c r="E204" s="22">
        <f>F204</f>
        <v>196.74528</v>
      </c>
      <c r="F204" s="22">
        <f>ROUND(196.74528,5)</f>
        <v>196.74528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44231</v>
      </c>
      <c r="B206" s="43"/>
      <c r="C206" s="22">
        <f>ROUND(1.15,5)</f>
        <v>1.15</v>
      </c>
      <c r="D206" s="22">
        <f>F206</f>
        <v>170.04512</v>
      </c>
      <c r="E206" s="22">
        <f>F206</f>
        <v>170.04512</v>
      </c>
      <c r="F206" s="22">
        <f>ROUND(170.04512,5)</f>
        <v>170.04512</v>
      </c>
      <c r="G206" s="20"/>
      <c r="H206" s="28"/>
    </row>
    <row r="207" spans="1:8" ht="12.75" customHeight="1">
      <c r="A207" s="42">
        <v>44322</v>
      </c>
      <c r="B207" s="43"/>
      <c r="C207" s="22">
        <f>ROUND(1.15,5)</f>
        <v>1.15</v>
      </c>
      <c r="D207" s="22">
        <f>F207</f>
        <v>171.86196</v>
      </c>
      <c r="E207" s="22">
        <f>F207</f>
        <v>171.86196</v>
      </c>
      <c r="F207" s="22">
        <f>ROUND(171.86196,5)</f>
        <v>171.86196</v>
      </c>
      <c r="G207" s="20"/>
      <c r="H207" s="28"/>
    </row>
    <row r="208" spans="1:8" ht="12.75" customHeight="1">
      <c r="A208" s="42">
        <v>44413</v>
      </c>
      <c r="B208" s="43"/>
      <c r="C208" s="22">
        <f>ROUND(1.15,5)</f>
        <v>1.15</v>
      </c>
      <c r="D208" s="22">
        <f>F208</f>
        <v>171.44307</v>
      </c>
      <c r="E208" s="22">
        <f>F208</f>
        <v>171.44307</v>
      </c>
      <c r="F208" s="22">
        <f>ROUND(171.44307,5)</f>
        <v>171.44307</v>
      </c>
      <c r="G208" s="20"/>
      <c r="H208" s="28"/>
    </row>
    <row r="209" spans="1:8" ht="12.75" customHeight="1">
      <c r="A209" s="42">
        <v>44504</v>
      </c>
      <c r="B209" s="43"/>
      <c r="C209" s="22">
        <f>ROUND(1.15,5)</f>
        <v>1.15</v>
      </c>
      <c r="D209" s="22">
        <f>F209</f>
        <v>173.34918</v>
      </c>
      <c r="E209" s="22">
        <f>F209</f>
        <v>173.34918</v>
      </c>
      <c r="F209" s="22">
        <f>ROUND(173.34918,5)</f>
        <v>173.34918</v>
      </c>
      <c r="G209" s="20"/>
      <c r="H209" s="28"/>
    </row>
    <row r="210" spans="1:8" ht="12.75" customHeight="1">
      <c r="A210" s="42">
        <v>44595</v>
      </c>
      <c r="B210" s="43"/>
      <c r="C210" s="22">
        <f>ROUND(1.15,5)</f>
        <v>1.15</v>
      </c>
      <c r="D210" s="22">
        <f>F210</f>
        <v>0</v>
      </c>
      <c r="E210" s="22">
        <f>F210</f>
        <v>0</v>
      </c>
      <c r="F210" s="22">
        <f>ROUND(0,5)</f>
        <v>0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44231</v>
      </c>
      <c r="B212" s="43"/>
      <c r="C212" s="22">
        <f>ROUND(9.415,5)</f>
        <v>9.415</v>
      </c>
      <c r="D212" s="22">
        <f>F212</f>
        <v>9.55099</v>
      </c>
      <c r="E212" s="22">
        <f>F212</f>
        <v>9.55099</v>
      </c>
      <c r="F212" s="22">
        <f>ROUND(9.55099,5)</f>
        <v>9.55099</v>
      </c>
      <c r="G212" s="20"/>
      <c r="H212" s="28"/>
    </row>
    <row r="213" spans="1:8" ht="12.75" customHeight="1">
      <c r="A213" s="42">
        <v>44322</v>
      </c>
      <c r="B213" s="43"/>
      <c r="C213" s="22">
        <f>ROUND(9.415,5)</f>
        <v>9.415</v>
      </c>
      <c r="D213" s="22">
        <f>F213</f>
        <v>9.74756</v>
      </c>
      <c r="E213" s="22">
        <f>F213</f>
        <v>9.74756</v>
      </c>
      <c r="F213" s="22">
        <f>ROUND(9.74756,5)</f>
        <v>9.74756</v>
      </c>
      <c r="G213" s="20"/>
      <c r="H213" s="28"/>
    </row>
    <row r="214" spans="1:8" ht="12.75" customHeight="1">
      <c r="A214" s="42">
        <v>44413</v>
      </c>
      <c r="B214" s="43"/>
      <c r="C214" s="22">
        <f>ROUND(9.415,5)</f>
        <v>9.415</v>
      </c>
      <c r="D214" s="22">
        <f>F214</f>
        <v>9.95354</v>
      </c>
      <c r="E214" s="22">
        <f>F214</f>
        <v>9.95354</v>
      </c>
      <c r="F214" s="22">
        <f>ROUND(9.95354,5)</f>
        <v>9.95354</v>
      </c>
      <c r="G214" s="20"/>
      <c r="H214" s="28"/>
    </row>
    <row r="215" spans="1:8" ht="12.75" customHeight="1">
      <c r="A215" s="42">
        <v>44504</v>
      </c>
      <c r="B215" s="43"/>
      <c r="C215" s="22">
        <f>ROUND(9.415,5)</f>
        <v>9.415</v>
      </c>
      <c r="D215" s="22">
        <f>F215</f>
        <v>10.1659</v>
      </c>
      <c r="E215" s="22">
        <f>F215</f>
        <v>10.1659</v>
      </c>
      <c r="F215" s="22">
        <f>ROUND(10.1659,5)</f>
        <v>10.1659</v>
      </c>
      <c r="G215" s="20"/>
      <c r="H215" s="28"/>
    </row>
    <row r="216" spans="1:8" ht="12.75" customHeight="1">
      <c r="A216" s="42">
        <v>44595</v>
      </c>
      <c r="B216" s="43"/>
      <c r="C216" s="22">
        <f>ROUND(9.415,5)</f>
        <v>9.415</v>
      </c>
      <c r="D216" s="22">
        <f>F216</f>
        <v>10.40958</v>
      </c>
      <c r="E216" s="22">
        <f>F216</f>
        <v>10.40958</v>
      </c>
      <c r="F216" s="22">
        <f>ROUND(10.40958,5)</f>
        <v>10.40958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44231</v>
      </c>
      <c r="B218" s="43"/>
      <c r="C218" s="22">
        <f>ROUND(10.92,5)</f>
        <v>10.92</v>
      </c>
      <c r="D218" s="22">
        <f>F218</f>
        <v>11.05347</v>
      </c>
      <c r="E218" s="22">
        <f>F218</f>
        <v>11.05347</v>
      </c>
      <c r="F218" s="22">
        <f>ROUND(11.05347,5)</f>
        <v>11.05347</v>
      </c>
      <c r="G218" s="20"/>
      <c r="H218" s="28"/>
    </row>
    <row r="219" spans="1:8" ht="12.75" customHeight="1">
      <c r="A219" s="42">
        <v>44322</v>
      </c>
      <c r="B219" s="43"/>
      <c r="C219" s="22">
        <f>ROUND(10.92,5)</f>
        <v>10.92</v>
      </c>
      <c r="D219" s="22">
        <f>F219</f>
        <v>11.24538</v>
      </c>
      <c r="E219" s="22">
        <f>F219</f>
        <v>11.24538</v>
      </c>
      <c r="F219" s="22">
        <f>ROUND(11.24538,5)</f>
        <v>11.24538</v>
      </c>
      <c r="G219" s="20"/>
      <c r="H219" s="28"/>
    </row>
    <row r="220" spans="1:8" ht="12.75" customHeight="1">
      <c r="A220" s="42">
        <v>44413</v>
      </c>
      <c r="B220" s="43"/>
      <c r="C220" s="22">
        <f>ROUND(10.92,5)</f>
        <v>10.92</v>
      </c>
      <c r="D220" s="22">
        <f>F220</f>
        <v>11.44511</v>
      </c>
      <c r="E220" s="22">
        <f>F220</f>
        <v>11.44511</v>
      </c>
      <c r="F220" s="22">
        <f>ROUND(11.44511,5)</f>
        <v>11.44511</v>
      </c>
      <c r="G220" s="20"/>
      <c r="H220" s="28"/>
    </row>
    <row r="221" spans="1:8" ht="12.75" customHeight="1">
      <c r="A221" s="42">
        <v>44504</v>
      </c>
      <c r="B221" s="43"/>
      <c r="C221" s="22">
        <f>ROUND(10.92,5)</f>
        <v>10.92</v>
      </c>
      <c r="D221" s="22">
        <f>F221</f>
        <v>11.64738</v>
      </c>
      <c r="E221" s="22">
        <f>F221</f>
        <v>11.64738</v>
      </c>
      <c r="F221" s="22">
        <f>ROUND(11.64738,5)</f>
        <v>11.64738</v>
      </c>
      <c r="G221" s="20"/>
      <c r="H221" s="28"/>
    </row>
    <row r="222" spans="1:8" ht="12.75" customHeight="1">
      <c r="A222" s="42">
        <v>44595</v>
      </c>
      <c r="B222" s="43"/>
      <c r="C222" s="22">
        <f>ROUND(10.92,5)</f>
        <v>10.92</v>
      </c>
      <c r="D222" s="22">
        <f>F222</f>
        <v>11.87391</v>
      </c>
      <c r="E222" s="22">
        <f>F222</f>
        <v>11.87391</v>
      </c>
      <c r="F222" s="22">
        <f>ROUND(11.87391,5)</f>
        <v>11.87391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44231</v>
      </c>
      <c r="B224" s="43"/>
      <c r="C224" s="22">
        <f>ROUND(11.07,5)</f>
        <v>11.07</v>
      </c>
      <c r="D224" s="22">
        <f>F224</f>
        <v>11.20852</v>
      </c>
      <c r="E224" s="22">
        <f>F224</f>
        <v>11.20852</v>
      </c>
      <c r="F224" s="22">
        <f>ROUND(11.20852,5)</f>
        <v>11.20852</v>
      </c>
      <c r="G224" s="20"/>
      <c r="H224" s="28"/>
    </row>
    <row r="225" spans="1:8" ht="12.75" customHeight="1">
      <c r="A225" s="42">
        <v>44322</v>
      </c>
      <c r="B225" s="43"/>
      <c r="C225" s="22">
        <f>ROUND(11.07,5)</f>
        <v>11.07</v>
      </c>
      <c r="D225" s="22">
        <f>F225</f>
        <v>11.40796</v>
      </c>
      <c r="E225" s="22">
        <f>F225</f>
        <v>11.40796</v>
      </c>
      <c r="F225" s="22">
        <f>ROUND(11.40796,5)</f>
        <v>11.40796</v>
      </c>
      <c r="G225" s="20"/>
      <c r="H225" s="28"/>
    </row>
    <row r="226" spans="1:8" ht="12.75" customHeight="1">
      <c r="A226" s="42">
        <v>44413</v>
      </c>
      <c r="B226" s="43"/>
      <c r="C226" s="22">
        <f>ROUND(11.07,5)</f>
        <v>11.07</v>
      </c>
      <c r="D226" s="22">
        <f>F226</f>
        <v>11.61635</v>
      </c>
      <c r="E226" s="22">
        <f>F226</f>
        <v>11.61635</v>
      </c>
      <c r="F226" s="22">
        <f>ROUND(11.61635,5)</f>
        <v>11.61635</v>
      </c>
      <c r="G226" s="20"/>
      <c r="H226" s="28"/>
    </row>
    <row r="227" spans="1:8" ht="12.75" customHeight="1">
      <c r="A227" s="42">
        <v>44504</v>
      </c>
      <c r="B227" s="43"/>
      <c r="C227" s="22">
        <f>ROUND(11.07,5)</f>
        <v>11.07</v>
      </c>
      <c r="D227" s="22">
        <f>F227</f>
        <v>11.82769</v>
      </c>
      <c r="E227" s="22">
        <f>F227</f>
        <v>11.82769</v>
      </c>
      <c r="F227" s="22">
        <f>ROUND(11.82769,5)</f>
        <v>11.82769</v>
      </c>
      <c r="G227" s="20"/>
      <c r="H227" s="28"/>
    </row>
    <row r="228" spans="1:8" ht="12.75" customHeight="1">
      <c r="A228" s="42">
        <v>44595</v>
      </c>
      <c r="B228" s="43"/>
      <c r="C228" s="22">
        <f>ROUND(11.07,5)</f>
        <v>11.07</v>
      </c>
      <c r="D228" s="22">
        <f>F228</f>
        <v>12.06514</v>
      </c>
      <c r="E228" s="22">
        <f>F228</f>
        <v>12.06514</v>
      </c>
      <c r="F228" s="22">
        <f>ROUND(12.06514,5)</f>
        <v>12.06514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44231</v>
      </c>
      <c r="B230" s="43"/>
      <c r="C230" s="23">
        <f>ROUND(767.13,3)</f>
        <v>767.13</v>
      </c>
      <c r="D230" s="23">
        <f>F230</f>
        <v>772.048</v>
      </c>
      <c r="E230" s="23">
        <f>F230</f>
        <v>772.048</v>
      </c>
      <c r="F230" s="23">
        <f>ROUND(772.048,3)</f>
        <v>772.048</v>
      </c>
      <c r="G230" s="20"/>
      <c r="H230" s="28"/>
    </row>
    <row r="231" spans="1:8" ht="12.75" customHeight="1">
      <c r="A231" s="42">
        <v>44322</v>
      </c>
      <c r="B231" s="43"/>
      <c r="C231" s="23">
        <f>ROUND(767.13,3)</f>
        <v>767.13</v>
      </c>
      <c r="D231" s="23">
        <f>F231</f>
        <v>780.101</v>
      </c>
      <c r="E231" s="23">
        <f>F231</f>
        <v>780.101</v>
      </c>
      <c r="F231" s="23">
        <f>ROUND(780.101,3)</f>
        <v>780.101</v>
      </c>
      <c r="G231" s="20"/>
      <c r="H231" s="28"/>
    </row>
    <row r="232" spans="1:8" ht="12.75" customHeight="1">
      <c r="A232" s="42">
        <v>44413</v>
      </c>
      <c r="B232" s="43"/>
      <c r="C232" s="23">
        <f>ROUND(767.13,3)</f>
        <v>767.13</v>
      </c>
      <c r="D232" s="23">
        <f>F232</f>
        <v>788.514</v>
      </c>
      <c r="E232" s="23">
        <f>F232</f>
        <v>788.514</v>
      </c>
      <c r="F232" s="23">
        <f>ROUND(788.514,3)</f>
        <v>788.514</v>
      </c>
      <c r="G232" s="20"/>
      <c r="H232" s="28"/>
    </row>
    <row r="233" spans="1:8" ht="12.75" customHeight="1">
      <c r="A233" s="42">
        <v>44504</v>
      </c>
      <c r="B233" s="43"/>
      <c r="C233" s="23">
        <f>ROUND(767.13,3)</f>
        <v>767.13</v>
      </c>
      <c r="D233" s="23">
        <f>F233</f>
        <v>797.182</v>
      </c>
      <c r="E233" s="23">
        <f>F233</f>
        <v>797.182</v>
      </c>
      <c r="F233" s="23">
        <f>ROUND(797.182,3)</f>
        <v>797.182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44231</v>
      </c>
      <c r="B235" s="43"/>
      <c r="C235" s="23">
        <f>ROUND(774.347,3)</f>
        <v>774.347</v>
      </c>
      <c r="D235" s="23">
        <f>F235</f>
        <v>779.312</v>
      </c>
      <c r="E235" s="23">
        <f>F235</f>
        <v>779.312</v>
      </c>
      <c r="F235" s="23">
        <f>ROUND(779.312,3)</f>
        <v>779.312</v>
      </c>
      <c r="G235" s="20"/>
      <c r="H235" s="28"/>
    </row>
    <row r="236" spans="1:8" ht="12.75" customHeight="1">
      <c r="A236" s="42">
        <v>44322</v>
      </c>
      <c r="B236" s="43"/>
      <c r="C236" s="23">
        <f>ROUND(774.347,3)</f>
        <v>774.347</v>
      </c>
      <c r="D236" s="23">
        <f>F236</f>
        <v>787.44</v>
      </c>
      <c r="E236" s="23">
        <f>F236</f>
        <v>787.44</v>
      </c>
      <c r="F236" s="23">
        <f>ROUND(787.44,3)</f>
        <v>787.44</v>
      </c>
      <c r="G236" s="20"/>
      <c r="H236" s="28"/>
    </row>
    <row r="237" spans="1:8" ht="12.75" customHeight="1">
      <c r="A237" s="42">
        <v>44413</v>
      </c>
      <c r="B237" s="43"/>
      <c r="C237" s="23">
        <f>ROUND(774.347,3)</f>
        <v>774.347</v>
      </c>
      <c r="D237" s="23">
        <f>F237</f>
        <v>795.932</v>
      </c>
      <c r="E237" s="23">
        <f>F237</f>
        <v>795.932</v>
      </c>
      <c r="F237" s="23">
        <f>ROUND(795.932,3)</f>
        <v>795.932</v>
      </c>
      <c r="G237" s="20"/>
      <c r="H237" s="28"/>
    </row>
    <row r="238" spans="1:8" ht="12.75" customHeight="1">
      <c r="A238" s="42">
        <v>44504</v>
      </c>
      <c r="B238" s="43"/>
      <c r="C238" s="23">
        <f>ROUND(774.347,3)</f>
        <v>774.347</v>
      </c>
      <c r="D238" s="23">
        <f>F238</f>
        <v>804.682</v>
      </c>
      <c r="E238" s="23">
        <f>F238</f>
        <v>804.682</v>
      </c>
      <c r="F238" s="23">
        <f>ROUND(804.682,3)</f>
        <v>804.682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44231</v>
      </c>
      <c r="B240" s="43"/>
      <c r="C240" s="23">
        <f>ROUND(850.074,3)</f>
        <v>850.074</v>
      </c>
      <c r="D240" s="23">
        <f>F240</f>
        <v>855.524</v>
      </c>
      <c r="E240" s="23">
        <f>F240</f>
        <v>855.524</v>
      </c>
      <c r="F240" s="23">
        <f>ROUND(855.524,3)</f>
        <v>855.524</v>
      </c>
      <c r="G240" s="20"/>
      <c r="H240" s="28"/>
    </row>
    <row r="241" spans="1:8" ht="12.75" customHeight="1">
      <c r="A241" s="42">
        <v>44322</v>
      </c>
      <c r="B241" s="43"/>
      <c r="C241" s="23">
        <f>ROUND(850.074,3)</f>
        <v>850.074</v>
      </c>
      <c r="D241" s="23">
        <f>F241</f>
        <v>864.448</v>
      </c>
      <c r="E241" s="23">
        <f>F241</f>
        <v>864.448</v>
      </c>
      <c r="F241" s="23">
        <f>ROUND(864.448,3)</f>
        <v>864.448</v>
      </c>
      <c r="G241" s="20"/>
      <c r="H241" s="28"/>
    </row>
    <row r="242" spans="1:8" ht="12.75" customHeight="1">
      <c r="A242" s="42">
        <v>44413</v>
      </c>
      <c r="B242" s="43"/>
      <c r="C242" s="23">
        <f>ROUND(850.074,3)</f>
        <v>850.074</v>
      </c>
      <c r="D242" s="23">
        <f>F242</f>
        <v>873.77</v>
      </c>
      <c r="E242" s="23">
        <f>F242</f>
        <v>873.77</v>
      </c>
      <c r="F242" s="23">
        <f>ROUND(873.77,3)</f>
        <v>873.77</v>
      </c>
      <c r="G242" s="20"/>
      <c r="H242" s="28"/>
    </row>
    <row r="243" spans="1:8" ht="12.75" customHeight="1">
      <c r="A243" s="42">
        <v>44504</v>
      </c>
      <c r="B243" s="43"/>
      <c r="C243" s="23">
        <f>ROUND(850.074,3)</f>
        <v>850.074</v>
      </c>
      <c r="D243" s="23">
        <f>F243</f>
        <v>883.375</v>
      </c>
      <c r="E243" s="23">
        <f>F243</f>
        <v>883.375</v>
      </c>
      <c r="F243" s="23">
        <f>ROUND(883.375,3)</f>
        <v>883.375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44231</v>
      </c>
      <c r="B245" s="43"/>
      <c r="C245" s="23">
        <f>ROUND(743.7,3)</f>
        <v>743.7</v>
      </c>
      <c r="D245" s="23">
        <f>F245</f>
        <v>748.468</v>
      </c>
      <c r="E245" s="23">
        <f>F245</f>
        <v>748.468</v>
      </c>
      <c r="F245" s="23">
        <f>ROUND(748.468,3)</f>
        <v>748.468</v>
      </c>
      <c r="G245" s="20"/>
      <c r="H245" s="28"/>
    </row>
    <row r="246" spans="1:8" ht="12.75" customHeight="1">
      <c r="A246" s="42">
        <v>44322</v>
      </c>
      <c r="B246" s="43"/>
      <c r="C246" s="23">
        <f>ROUND(743.7,3)</f>
        <v>743.7</v>
      </c>
      <c r="D246" s="23">
        <f>F246</f>
        <v>756.275</v>
      </c>
      <c r="E246" s="23">
        <f>F246</f>
        <v>756.275</v>
      </c>
      <c r="F246" s="23">
        <f>ROUND(756.275,3)</f>
        <v>756.275</v>
      </c>
      <c r="G246" s="20"/>
      <c r="H246" s="28"/>
    </row>
    <row r="247" spans="1:8" ht="12.75" customHeight="1">
      <c r="A247" s="42">
        <v>44413</v>
      </c>
      <c r="B247" s="43"/>
      <c r="C247" s="23">
        <f>ROUND(743.7,3)</f>
        <v>743.7</v>
      </c>
      <c r="D247" s="23">
        <f>F247</f>
        <v>764.43</v>
      </c>
      <c r="E247" s="23">
        <f>F247</f>
        <v>764.43</v>
      </c>
      <c r="F247" s="23">
        <f>ROUND(764.43,3)</f>
        <v>764.43</v>
      </c>
      <c r="G247" s="20"/>
      <c r="H247" s="28"/>
    </row>
    <row r="248" spans="1:8" ht="12.75" customHeight="1">
      <c r="A248" s="42">
        <v>44504</v>
      </c>
      <c r="B248" s="43"/>
      <c r="C248" s="23">
        <f>ROUND(743.7,3)</f>
        <v>743.7</v>
      </c>
      <c r="D248" s="23">
        <f>F248</f>
        <v>772.834</v>
      </c>
      <c r="E248" s="23">
        <f>F248</f>
        <v>772.834</v>
      </c>
      <c r="F248" s="23">
        <f>ROUND(772.834,3)</f>
        <v>772.834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44231</v>
      </c>
      <c r="B250" s="43"/>
      <c r="C250" s="23">
        <f>ROUND(266.759845373699,3)</f>
        <v>266.76</v>
      </c>
      <c r="D250" s="23">
        <f>F250</f>
        <v>268.513</v>
      </c>
      <c r="E250" s="23">
        <f>F250</f>
        <v>268.513</v>
      </c>
      <c r="F250" s="23">
        <f>ROUND(268.513,3)</f>
        <v>268.513</v>
      </c>
      <c r="G250" s="20"/>
      <c r="H250" s="28"/>
    </row>
    <row r="251" spans="1:8" ht="12.75" customHeight="1">
      <c r="A251" s="42">
        <v>44322</v>
      </c>
      <c r="B251" s="43"/>
      <c r="C251" s="23">
        <f>ROUND(266.759845373699,3)</f>
        <v>266.76</v>
      </c>
      <c r="D251" s="23">
        <f>F251</f>
        <v>271.38</v>
      </c>
      <c r="E251" s="23">
        <f>F251</f>
        <v>271.38</v>
      </c>
      <c r="F251" s="23">
        <f>ROUND(271.38,3)</f>
        <v>271.38</v>
      </c>
      <c r="G251" s="20"/>
      <c r="H251" s="28"/>
    </row>
    <row r="252" spans="1:8" ht="12.75" customHeight="1">
      <c r="A252" s="42">
        <v>44413</v>
      </c>
      <c r="B252" s="43"/>
      <c r="C252" s="23">
        <f>ROUND(266.759845373699,3)</f>
        <v>266.76</v>
      </c>
      <c r="D252" s="23">
        <f>F252</f>
        <v>274.372</v>
      </c>
      <c r="E252" s="23">
        <f>F252</f>
        <v>274.372</v>
      </c>
      <c r="F252" s="23">
        <f>ROUND(274.372,3)</f>
        <v>274.372</v>
      </c>
      <c r="G252" s="20"/>
      <c r="H252" s="28"/>
    </row>
    <row r="253" spans="1:8" ht="12.75" customHeight="1">
      <c r="A253" s="42">
        <v>44504</v>
      </c>
      <c r="B253" s="43"/>
      <c r="C253" s="23">
        <f>ROUND(266.759845373699,3)</f>
        <v>266.76</v>
      </c>
      <c r="D253" s="23">
        <f>F253</f>
        <v>277.453</v>
      </c>
      <c r="E253" s="23">
        <f>F253</f>
        <v>277.453</v>
      </c>
      <c r="F253" s="23">
        <f>ROUND(277.453,3)</f>
        <v>277.453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44231</v>
      </c>
      <c r="B255" s="43"/>
      <c r="C255" s="23">
        <f>ROUND(734.579,3)</f>
        <v>734.579</v>
      </c>
      <c r="D255" s="23">
        <f>F255</f>
        <v>739.289</v>
      </c>
      <c r="E255" s="23">
        <f>F255</f>
        <v>739.289</v>
      </c>
      <c r="F255" s="23">
        <f>ROUND(739.289,3)</f>
        <v>739.289</v>
      </c>
      <c r="G255" s="20"/>
      <c r="H255" s="28"/>
    </row>
    <row r="256" spans="1:8" ht="12.75" customHeight="1">
      <c r="A256" s="42">
        <v>44322</v>
      </c>
      <c r="B256" s="43"/>
      <c r="C256" s="23">
        <f>ROUND(734.579,3)</f>
        <v>734.579</v>
      </c>
      <c r="D256" s="23">
        <f>F256</f>
        <v>747</v>
      </c>
      <c r="E256" s="23">
        <f>F256</f>
        <v>747</v>
      </c>
      <c r="F256" s="23">
        <f>ROUND(747,3)</f>
        <v>747</v>
      </c>
      <c r="G256" s="20"/>
      <c r="H256" s="28"/>
    </row>
    <row r="257" spans="1:8" ht="12.75" customHeight="1">
      <c r="A257" s="42">
        <v>44413</v>
      </c>
      <c r="B257" s="43"/>
      <c r="C257" s="23">
        <f>ROUND(734.579,3)</f>
        <v>734.579</v>
      </c>
      <c r="D257" s="23">
        <f>F257</f>
        <v>755.055</v>
      </c>
      <c r="E257" s="23">
        <f>F257</f>
        <v>755.055</v>
      </c>
      <c r="F257" s="23">
        <f>ROUND(755.055,3)</f>
        <v>755.055</v>
      </c>
      <c r="G257" s="20"/>
      <c r="H257" s="28"/>
    </row>
    <row r="258" spans="1:8" ht="12.75" customHeight="1">
      <c r="A258" s="42">
        <v>44504</v>
      </c>
      <c r="B258" s="43"/>
      <c r="C258" s="23">
        <f>ROUND(734.579,3)</f>
        <v>734.579</v>
      </c>
      <c r="D258" s="23">
        <f>F258</f>
        <v>763.356</v>
      </c>
      <c r="E258" s="23">
        <f>F258</f>
        <v>763.356</v>
      </c>
      <c r="F258" s="23">
        <f>ROUND(763.356,3)</f>
        <v>763.356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44180</v>
      </c>
      <c r="B260" s="47"/>
      <c r="C260" s="33">
        <v>3.542</v>
      </c>
      <c r="D260" s="33">
        <v>3.582</v>
      </c>
      <c r="E260" s="33">
        <v>3.548</v>
      </c>
      <c r="F260" s="33">
        <v>3.565</v>
      </c>
      <c r="G260" s="31"/>
      <c r="H260" s="32"/>
    </row>
    <row r="261" spans="1:8" ht="12.75" customHeight="1">
      <c r="A261" s="46">
        <v>44216</v>
      </c>
      <c r="B261" s="47">
        <v>44180</v>
      </c>
      <c r="C261" s="33">
        <v>3.542</v>
      </c>
      <c r="D261" s="33">
        <v>3.662</v>
      </c>
      <c r="E261" s="33">
        <v>3.608</v>
      </c>
      <c r="F261" s="33">
        <v>3.635</v>
      </c>
      <c r="G261" s="31"/>
      <c r="H261" s="32"/>
    </row>
    <row r="262" spans="1:8" ht="12.75" customHeight="1">
      <c r="A262" s="46">
        <v>44244</v>
      </c>
      <c r="B262" s="47">
        <v>44216</v>
      </c>
      <c r="C262" s="33">
        <v>3.542</v>
      </c>
      <c r="D262" s="33">
        <v>3.622</v>
      </c>
      <c r="E262" s="33">
        <v>3.558</v>
      </c>
      <c r="F262" s="33">
        <v>3.59</v>
      </c>
      <c r="G262" s="31"/>
      <c r="H262" s="32"/>
    </row>
    <row r="263" spans="1:8" ht="12.75" customHeight="1">
      <c r="A263" s="46">
        <v>44272</v>
      </c>
      <c r="B263" s="47">
        <v>44244</v>
      </c>
      <c r="C263" s="33">
        <v>3.542</v>
      </c>
      <c r="D263" s="33">
        <v>3.612</v>
      </c>
      <c r="E263" s="33">
        <v>3.578</v>
      </c>
      <c r="F263" s="33">
        <v>3.5949999999999998</v>
      </c>
      <c r="G263" s="31"/>
      <c r="H263" s="32"/>
    </row>
    <row r="264" spans="1:8" ht="12.75" customHeight="1">
      <c r="A264" s="46">
        <v>44307</v>
      </c>
      <c r="B264" s="47">
        <v>44272</v>
      </c>
      <c r="C264" s="33">
        <v>3.542</v>
      </c>
      <c r="D264" s="33">
        <v>3.622</v>
      </c>
      <c r="E264" s="33">
        <v>3.558</v>
      </c>
      <c r="F264" s="33">
        <v>3.59</v>
      </c>
      <c r="G264" s="31"/>
      <c r="H264" s="32"/>
    </row>
    <row r="265" spans="1:8" ht="12.75" customHeight="1">
      <c r="A265" s="46">
        <v>44335</v>
      </c>
      <c r="B265" s="47">
        <v>44307</v>
      </c>
      <c r="C265" s="33">
        <v>3.542</v>
      </c>
      <c r="D265" s="33">
        <v>3.632</v>
      </c>
      <c r="E265" s="33">
        <v>3.568</v>
      </c>
      <c r="F265" s="33">
        <v>3.6</v>
      </c>
      <c r="G265" s="31"/>
      <c r="H265" s="32"/>
    </row>
    <row r="266" spans="1:8" ht="12.75" customHeight="1">
      <c r="A266" s="46">
        <v>44362</v>
      </c>
      <c r="B266" s="47">
        <v>44362</v>
      </c>
      <c r="C266" s="33">
        <v>3.542</v>
      </c>
      <c r="D266" s="33">
        <v>3.642</v>
      </c>
      <c r="E266" s="33">
        <v>3.598</v>
      </c>
      <c r="F266" s="33">
        <v>3.62</v>
      </c>
      <c r="G266" s="31"/>
      <c r="H266" s="32"/>
    </row>
    <row r="267" spans="1:8" ht="12.75" customHeight="1">
      <c r="A267" s="46">
        <v>44454</v>
      </c>
      <c r="B267" s="47">
        <v>44454</v>
      </c>
      <c r="C267" s="33">
        <v>3.542</v>
      </c>
      <c r="D267" s="33">
        <v>3.742</v>
      </c>
      <c r="E267" s="33">
        <v>3.688</v>
      </c>
      <c r="F267" s="33">
        <v>3.715</v>
      </c>
      <c r="G267" s="31"/>
      <c r="H267" s="32"/>
    </row>
    <row r="268" spans="1:8" ht="12.75" customHeight="1">
      <c r="A268" s="46">
        <v>44545</v>
      </c>
      <c r="B268" s="47">
        <v>44545</v>
      </c>
      <c r="C268" s="33">
        <v>3.542</v>
      </c>
      <c r="D268" s="33">
        <v>3.892</v>
      </c>
      <c r="E268" s="33">
        <v>3.828</v>
      </c>
      <c r="F268" s="33">
        <v>3.86</v>
      </c>
      <c r="G268" s="31"/>
      <c r="H268" s="32"/>
    </row>
    <row r="269" spans="1:8" ht="12.75" customHeight="1">
      <c r="A269" s="46">
        <v>44636</v>
      </c>
      <c r="B269" s="47">
        <v>44636</v>
      </c>
      <c r="C269" s="33">
        <v>3.542</v>
      </c>
      <c r="D269" s="33">
        <v>4.052</v>
      </c>
      <c r="E269" s="33">
        <v>3.968</v>
      </c>
      <c r="F269" s="33">
        <v>4.01</v>
      </c>
      <c r="G269" s="31"/>
      <c r="H269" s="32"/>
    </row>
    <row r="270" spans="1:8" ht="12.75" customHeight="1">
      <c r="A270" s="46">
        <v>44727</v>
      </c>
      <c r="B270" s="47">
        <v>44727</v>
      </c>
      <c r="C270" s="33">
        <v>3.542</v>
      </c>
      <c r="D270" s="33">
        <v>4.312</v>
      </c>
      <c r="E270" s="33">
        <v>4.218</v>
      </c>
      <c r="F270" s="33">
        <v>4.265000000000001</v>
      </c>
      <c r="G270" s="31"/>
      <c r="H270" s="32"/>
    </row>
    <row r="271" spans="1:8" ht="12.75" customHeight="1">
      <c r="A271" s="46">
        <v>44825</v>
      </c>
      <c r="B271" s="47">
        <v>44825</v>
      </c>
      <c r="C271" s="33">
        <v>3.542</v>
      </c>
      <c r="D271" s="33">
        <v>4.462</v>
      </c>
      <c r="E271" s="33">
        <v>4.328</v>
      </c>
      <c r="F271" s="33">
        <v>4.395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ROUND(91.4947395515327,2)</f>
        <v>91.49</v>
      </c>
      <c r="D273" s="20">
        <f>F273</f>
        <v>86.02</v>
      </c>
      <c r="E273" s="20">
        <f>F273</f>
        <v>86.02</v>
      </c>
      <c r="F273" s="20">
        <f>ROUND(86.0170979239095,2)</f>
        <v>86.02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ROUND(87.2295587244983,2)</f>
        <v>87.23</v>
      </c>
      <c r="D275" s="20">
        <f>F275</f>
        <v>79.33</v>
      </c>
      <c r="E275" s="20">
        <f>F275</f>
        <v>79.33</v>
      </c>
      <c r="F275" s="20">
        <f>ROUND(79.3269506047177,2)</f>
        <v>79.33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ROUND(91.4947395515327,5)</f>
        <v>91.49474</v>
      </c>
      <c r="D277" s="22">
        <f>F277</f>
        <v>93.9707</v>
      </c>
      <c r="E277" s="22">
        <f>F277</f>
        <v>93.9707</v>
      </c>
      <c r="F277" s="22">
        <f>ROUND(93.970700985103,5)</f>
        <v>93.9707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ROUND(91.4947395515327,5)</f>
        <v>91.49474</v>
      </c>
      <c r="D279" s="22">
        <f>F279</f>
        <v>92.22597</v>
      </c>
      <c r="E279" s="22">
        <f>F279</f>
        <v>92.22597</v>
      </c>
      <c r="F279" s="22">
        <f>ROUND(92.2259736478125,5)</f>
        <v>92.22597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ROUND(91.4947395515327,5)</f>
        <v>91.49474</v>
      </c>
      <c r="D281" s="22">
        <f>F281</f>
        <v>90.40056</v>
      </c>
      <c r="E281" s="22">
        <f>F281</f>
        <v>90.40056</v>
      </c>
      <c r="F281" s="22">
        <f>ROUND(90.4005572710252,5)</f>
        <v>90.40056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ROUND(91.4947395515327,5)</f>
        <v>91.49474</v>
      </c>
      <c r="D283" s="22">
        <f>F283</f>
        <v>89.35182</v>
      </c>
      <c r="E283" s="22">
        <f>F283</f>
        <v>89.35182</v>
      </c>
      <c r="F283" s="22">
        <f>ROUND(89.3518193494983,5)</f>
        <v>89.35182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ROUND(91.4947395515327,5)</f>
        <v>91.49474</v>
      </c>
      <c r="D285" s="22">
        <f>F285</f>
        <v>90.60561</v>
      </c>
      <c r="E285" s="22">
        <f>F285</f>
        <v>90.60561</v>
      </c>
      <c r="F285" s="22">
        <f>ROUND(90.6056050677088,5)</f>
        <v>90.60561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ROUND(91.4947395515327,5)</f>
        <v>91.49474</v>
      </c>
      <c r="D287" s="22">
        <f>F287</f>
        <v>90.00673</v>
      </c>
      <c r="E287" s="22">
        <f>F287</f>
        <v>90.00673</v>
      </c>
      <c r="F287" s="22">
        <f>ROUND(90.0067346959311,5)</f>
        <v>90.00673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ROUND(91.4947395515327,5)</f>
        <v>91.49474</v>
      </c>
      <c r="D289" s="22">
        <f>F289</f>
        <v>90.09197</v>
      </c>
      <c r="E289" s="22">
        <f>F289</f>
        <v>90.09197</v>
      </c>
      <c r="F289" s="22">
        <f>ROUND(90.0919721590472,5)</f>
        <v>90.09197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ROUND(91.4947395515327,5)</f>
        <v>91.49474</v>
      </c>
      <c r="D291" s="22">
        <f>F291</f>
        <v>93.20125</v>
      </c>
      <c r="E291" s="22">
        <f>F291</f>
        <v>93.20125</v>
      </c>
      <c r="F291" s="22">
        <f>ROUND(93.2012463326548,5)</f>
        <v>93.20125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ROUND(91.4947395515327,2)</f>
        <v>91.49</v>
      </c>
      <c r="D293" s="20">
        <f>F293</f>
        <v>91.49</v>
      </c>
      <c r="E293" s="20">
        <f>F293</f>
        <v>91.49</v>
      </c>
      <c r="F293" s="20">
        <f>ROUND(91.4947395515327,2)</f>
        <v>91.49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ROUND(91.4947395515327,2)</f>
        <v>91.49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ROUND(87.2295587244983,5)</f>
        <v>87.22956</v>
      </c>
      <c r="D297" s="22">
        <f>F297</f>
        <v>78.70596</v>
      </c>
      <c r="E297" s="22">
        <f>F297</f>
        <v>78.70596</v>
      </c>
      <c r="F297" s="22">
        <f>ROUND(78.7059592151515,5)</f>
        <v>78.70596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ROUND(87.2295587244983,5)</f>
        <v>87.22956</v>
      </c>
      <c r="D299" s="22">
        <f>F299</f>
        <v>75.1862</v>
      </c>
      <c r="E299" s="22">
        <f>F299</f>
        <v>75.1862</v>
      </c>
      <c r="F299" s="22">
        <f>ROUND(75.1862036613042,5)</f>
        <v>75.1862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ROUND(87.2295587244983,5)</f>
        <v>87.22956</v>
      </c>
      <c r="D301" s="22">
        <f>F301</f>
        <v>73.55118</v>
      </c>
      <c r="E301" s="22">
        <f>F301</f>
        <v>73.55118</v>
      </c>
      <c r="F301" s="22">
        <f>ROUND(73.5511791166934,5)</f>
        <v>73.55118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ROUND(87.2295587244983,5)</f>
        <v>87.22956</v>
      </c>
      <c r="D303" s="22">
        <f>F303</f>
        <v>75.53904</v>
      </c>
      <c r="E303" s="22">
        <f>F303</f>
        <v>75.53904</v>
      </c>
      <c r="F303" s="22">
        <f>ROUND(75.5390389369616,5)</f>
        <v>75.53904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ROUND(87.2295587244983,5)</f>
        <v>87.22956</v>
      </c>
      <c r="D305" s="22">
        <f>F305</f>
        <v>79.54176</v>
      </c>
      <c r="E305" s="22">
        <f>F305</f>
        <v>79.54176</v>
      </c>
      <c r="F305" s="22">
        <f>ROUND(79.5417555122268,5)</f>
        <v>79.54176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ROUND(87.2295587244983,5)</f>
        <v>87.22956</v>
      </c>
      <c r="D307" s="22">
        <f>F307</f>
        <v>78.01926</v>
      </c>
      <c r="E307" s="22">
        <f>F307</f>
        <v>78.01926</v>
      </c>
      <c r="F307" s="22">
        <f>ROUND(78.0192604019995,5)</f>
        <v>78.01926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ROUND(87.2295587244983,5)</f>
        <v>87.22956</v>
      </c>
      <c r="D309" s="22">
        <f>F309</f>
        <v>80.09114</v>
      </c>
      <c r="E309" s="22">
        <f>F309</f>
        <v>80.09114</v>
      </c>
      <c r="F309" s="22">
        <f>ROUND(80.0911417934529,5)</f>
        <v>80.09114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ROUND(87.2295587244983,5)</f>
        <v>87.22956</v>
      </c>
      <c r="D311" s="22">
        <f>F311</f>
        <v>85.91869</v>
      </c>
      <c r="E311" s="22">
        <f>F311</f>
        <v>85.91869</v>
      </c>
      <c r="F311" s="22">
        <f>ROUND(85.9186925072621,5)</f>
        <v>85.91869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ROUND(87.2295587244983,2)</f>
        <v>87.23</v>
      </c>
      <c r="D313" s="20">
        <f>F313</f>
        <v>87.23</v>
      </c>
      <c r="E313" s="20">
        <f>F313</f>
        <v>87.23</v>
      </c>
      <c r="F313" s="20">
        <f>ROUND(87.2295587244983,2)</f>
        <v>87.23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ROUND(87.2295587244983,2)</f>
        <v>87.23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2020-12-07T15:58:11Z</dcterms:modified>
  <cp:category/>
  <cp:version/>
  <cp:contentType/>
  <cp:contentStatus/>
</cp:coreProperties>
</file>