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<sst xmlns="http://schemas.openxmlformats.org/spreadsheetml/2006/main" count="85" uniqueCount="83">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</sst>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N23" sqref="N2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44237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ROUND(91.6842968027597,2)</f>
        <v>91.68</v>
      </c>
      <c r="D6" s="28">
        <f>F6</f>
        <v>92.24</v>
      </c>
      <c r="E6" s="28">
        <f>F6</f>
        <v>92.24</v>
      </c>
      <c r="F6" s="28">
        <f>ROUND(92.235862256112,2)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ROUND(91.6842968027597,2)</f>
        <v>91.68</v>
      </c>
      <c r="D7" s="28">
        <f>F7</f>
        <v>90.43</v>
      </c>
      <c r="E7" s="28">
        <f>F7</f>
        <v>90.43</v>
      </c>
      <c r="F7" s="28">
        <f>ROUND(90.4348468661974,2)</f>
        <v>90.43</v>
      </c>
      <c r="G7" s="28"/>
      <c r="H7" s="38"/>
    </row>
    <row r="8" spans="1:8" ht="12.75" customHeight="1">
      <c r="A8" s="26">
        <v>44460</v>
      </c>
      <c r="B8" s="27"/>
      <c r="C8" s="28">
        <f>ROUND(91.6842968027597,2)</f>
        <v>91.68</v>
      </c>
      <c r="D8" s="28">
        <f>F8</f>
        <v>89.41</v>
      </c>
      <c r="E8" s="28">
        <f>F8</f>
        <v>89.41</v>
      </c>
      <c r="F8" s="28">
        <f>ROUND(89.4053921731479,2)</f>
        <v>89.41</v>
      </c>
      <c r="G8" s="28"/>
      <c r="H8" s="38"/>
    </row>
    <row r="9" spans="1:8" ht="12.75" customHeight="1">
      <c r="A9" s="26">
        <v>44551</v>
      </c>
      <c r="B9" s="27"/>
      <c r="C9" s="28">
        <f>ROUND(91.6842968027597,2)</f>
        <v>91.68</v>
      </c>
      <c r="D9" s="28">
        <f>F9</f>
        <v>90.67</v>
      </c>
      <c r="E9" s="28">
        <f>F9</f>
        <v>90.67</v>
      </c>
      <c r="F9" s="28">
        <f>ROUND(90.6736689265324,2)</f>
        <v>90.67</v>
      </c>
      <c r="G9" s="28"/>
      <c r="H9" s="38"/>
    </row>
    <row r="10" spans="1:8" ht="12.75" customHeight="1">
      <c r="A10" s="26">
        <v>44635</v>
      </c>
      <c r="B10" s="27"/>
      <c r="C10" s="28">
        <f>ROUND(91.6842968027597,2)</f>
        <v>91.68</v>
      </c>
      <c r="D10" s="28">
        <f>F10</f>
        <v>90.11</v>
      </c>
      <c r="E10" s="28">
        <f>F10</f>
        <v>90.11</v>
      </c>
      <c r="F10" s="28">
        <f>ROUND(90.1072514514039,2)</f>
        <v>90.11</v>
      </c>
      <c r="G10" s="28"/>
      <c r="H10" s="38"/>
    </row>
    <row r="11" spans="1:8" ht="12.75" customHeight="1">
      <c r="A11" s="26">
        <v>44733</v>
      </c>
      <c r="B11" s="27"/>
      <c r="C11" s="28">
        <f>ROUND(91.6842968027597,2)</f>
        <v>91.68</v>
      </c>
      <c r="D11" s="28">
        <f>F11</f>
        <v>90.22</v>
      </c>
      <c r="E11" s="28">
        <f>F11</f>
        <v>90.22</v>
      </c>
      <c r="F11" s="28">
        <f>ROUND(90.2157197679192,2)</f>
        <v>90.22</v>
      </c>
      <c r="G11" s="28"/>
      <c r="H11" s="38"/>
    </row>
    <row r="12" spans="1:8" ht="12.75" customHeight="1">
      <c r="A12" s="26">
        <v>44824</v>
      </c>
      <c r="B12" s="27"/>
      <c r="C12" s="28">
        <f>ROUND(91.6842968027597,2)</f>
        <v>91.68</v>
      </c>
      <c r="D12" s="28">
        <f>F12</f>
        <v>93.34</v>
      </c>
      <c r="E12" s="28">
        <f>F12</f>
        <v>93.34</v>
      </c>
      <c r="F12" s="28">
        <f>ROUND(93.3439408866504,2)</f>
        <v>93.34</v>
      </c>
      <c r="G12" s="28"/>
      <c r="H12" s="38"/>
    </row>
    <row r="13" spans="1:8" ht="12.75" customHeight="1">
      <c r="A13" s="26">
        <v>44915</v>
      </c>
      <c r="B13" s="27"/>
      <c r="C13" s="28">
        <f>ROUND(91.6842968027597,2)</f>
        <v>91.68</v>
      </c>
      <c r="D13" s="28">
        <f>F13</f>
        <v>93.82</v>
      </c>
      <c r="E13" s="28">
        <f>F13</f>
        <v>93.82</v>
      </c>
      <c r="F13" s="28">
        <f>ROUND(93.824474030241,2)</f>
        <v>93.82</v>
      </c>
      <c r="G13" s="28"/>
      <c r="H13" s="38"/>
    </row>
    <row r="14" spans="1:8" ht="12.75" customHeight="1">
      <c r="A14" s="26">
        <v>45007</v>
      </c>
      <c r="B14" s="27"/>
      <c r="C14" s="28">
        <f>ROUND(91.6842968027597,2)</f>
        <v>91.68</v>
      </c>
      <c r="D14" s="28">
        <f>F14</f>
        <v>86.19</v>
      </c>
      <c r="E14" s="28">
        <f>F14</f>
        <v>86.19</v>
      </c>
      <c r="F14" s="28">
        <f>ROUND(86.1852377113542,2)</f>
        <v>86.19</v>
      </c>
      <c r="G14" s="28"/>
      <c r="H14" s="38"/>
    </row>
    <row r="15" spans="1:8" ht="12.75" customHeight="1">
      <c r="A15" s="26">
        <v>45097</v>
      </c>
      <c r="B15" s="27"/>
      <c r="C15" s="28">
        <f>ROUND(91.6842968027597,2)</f>
        <v>91.68</v>
      </c>
      <c r="D15" s="28">
        <f>F15</f>
        <v>91.68</v>
      </c>
      <c r="E15" s="28">
        <f>F15</f>
        <v>91.68</v>
      </c>
      <c r="F15" s="28">
        <f>ROUND(91.6842968027597,2)</f>
        <v>91.68</v>
      </c>
      <c r="G15" s="28"/>
      <c r="H15" s="38"/>
    </row>
    <row r="16" spans="1:8" ht="12.75" customHeight="1">
      <c r="A16" s="26">
        <v>45188</v>
      </c>
      <c r="B16" s="27"/>
      <c r="C16" s="28">
        <f>ROUND(91.6842968027597,2)</f>
        <v>91.68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ROUND(86.0379310043407,2)</f>
        <v>86.04</v>
      </c>
      <c r="D18" s="28">
        <f>F18</f>
        <v>78.36</v>
      </c>
      <c r="E18" s="28">
        <f>F18</f>
        <v>78.36</v>
      </c>
      <c r="F18" s="28">
        <f>ROUND(78.3557806040373,2)</f>
        <v>78.36</v>
      </c>
      <c r="G18" s="28"/>
      <c r="H18" s="38"/>
    </row>
    <row r="19" spans="1:8" ht="12.75" customHeight="1">
      <c r="A19" s="26">
        <v>46097</v>
      </c>
      <c r="B19" s="27"/>
      <c r="C19" s="28">
        <f>ROUND(86.0379310043407,2)</f>
        <v>86.04</v>
      </c>
      <c r="D19" s="28">
        <f>F19</f>
        <v>74.75</v>
      </c>
      <c r="E19" s="28">
        <f>F19</f>
        <v>74.75</v>
      </c>
      <c r="F19" s="28">
        <f>ROUND(74.7533512567734,2)</f>
        <v>74.75</v>
      </c>
      <c r="G19" s="28"/>
      <c r="H19" s="38"/>
    </row>
    <row r="20" spans="1:8" ht="12.75" customHeight="1">
      <c r="A20" s="26">
        <v>46188</v>
      </c>
      <c r="B20" s="27"/>
      <c r="C20" s="28">
        <f>ROUND(86.0379310043407,2)</f>
        <v>86.04</v>
      </c>
      <c r="D20" s="28">
        <f>F20</f>
        <v>73.03</v>
      </c>
      <c r="E20" s="28">
        <f>F20</f>
        <v>73.03</v>
      </c>
      <c r="F20" s="28">
        <f>ROUND(73.0329569078708,2)</f>
        <v>73.03</v>
      </c>
      <c r="G20" s="28"/>
      <c r="H20" s="38"/>
    </row>
    <row r="21" spans="1:8" ht="12.75" customHeight="1">
      <c r="A21" s="26">
        <v>46286</v>
      </c>
      <c r="B21" s="27"/>
      <c r="C21" s="28">
        <f>ROUND(86.0379310043407,2)</f>
        <v>86.04</v>
      </c>
      <c r="D21" s="28">
        <f>F21</f>
        <v>74.93</v>
      </c>
      <c r="E21" s="28">
        <f>F21</f>
        <v>74.93</v>
      </c>
      <c r="F21" s="28">
        <f>ROUND(74.9257669701532,2)</f>
        <v>74.93</v>
      </c>
      <c r="G21" s="28"/>
      <c r="H21" s="38"/>
    </row>
    <row r="22" spans="1:8" ht="12.75" customHeight="1">
      <c r="A22" s="26">
        <v>46377</v>
      </c>
      <c r="B22" s="27"/>
      <c r="C22" s="28">
        <f>ROUND(86.0379310043407,2)</f>
        <v>86.04</v>
      </c>
      <c r="D22" s="28">
        <f>F22</f>
        <v>78.84</v>
      </c>
      <c r="E22" s="28">
        <f>F22</f>
        <v>78.84</v>
      </c>
      <c r="F22" s="28">
        <f>ROUND(78.8423371512674,2)</f>
        <v>78.84</v>
      </c>
      <c r="G22" s="28"/>
      <c r="H22" s="38"/>
    </row>
    <row r="23" spans="1:8" ht="12.75" customHeight="1">
      <c r="A23" s="26">
        <v>46461</v>
      </c>
      <c r="B23" s="27"/>
      <c r="C23" s="28">
        <f>ROUND(86.0379310043407,2)</f>
        <v>86.04</v>
      </c>
      <c r="D23" s="28">
        <f>F23</f>
        <v>77.24</v>
      </c>
      <c r="E23" s="28">
        <f>F23</f>
        <v>77.24</v>
      </c>
      <c r="F23" s="28">
        <f>ROUND(77.23620465307,2)</f>
        <v>77.24</v>
      </c>
      <c r="G23" s="28"/>
      <c r="H23" s="38"/>
    </row>
    <row r="24" spans="1:8" ht="12.75" customHeight="1">
      <c r="A24" s="26">
        <v>46559</v>
      </c>
      <c r="B24" s="27"/>
      <c r="C24" s="28">
        <f>ROUND(86.0379310043407,2)</f>
        <v>86.04</v>
      </c>
      <c r="D24" s="28">
        <f>F24</f>
        <v>79.21</v>
      </c>
      <c r="E24" s="28">
        <f>F24</f>
        <v>79.21</v>
      </c>
      <c r="F24" s="28">
        <f>ROUND(79.214450666819,2)</f>
        <v>79.21</v>
      </c>
      <c r="G24" s="28"/>
      <c r="H24" s="38"/>
    </row>
    <row r="25" spans="1:8" ht="12.75" customHeight="1">
      <c r="A25" s="26">
        <v>46650</v>
      </c>
      <c r="B25" s="27"/>
      <c r="C25" s="28">
        <f>ROUND(86.0379310043407,2)</f>
        <v>86.04</v>
      </c>
      <c r="D25" s="28">
        <f>F25</f>
        <v>84.96</v>
      </c>
      <c r="E25" s="28">
        <f>F25</f>
        <v>84.96</v>
      </c>
      <c r="F25" s="28">
        <f>ROUND(84.9633341873044,2)</f>
        <v>84.96</v>
      </c>
      <c r="G25" s="28"/>
      <c r="H25" s="38"/>
    </row>
    <row r="26" spans="1:8" ht="12.75" customHeight="1">
      <c r="A26" s="26">
        <v>46741</v>
      </c>
      <c r="B26" s="27"/>
      <c r="C26" s="28">
        <f>ROUND(86.0379310043407,2)</f>
        <v>86.04</v>
      </c>
      <c r="D26" s="28">
        <f>F26</f>
        <v>85.29</v>
      </c>
      <c r="E26" s="28">
        <f>F26</f>
        <v>85.29</v>
      </c>
      <c r="F26" s="28">
        <f>ROUND(85.2909225885821,2)</f>
        <v>85.29</v>
      </c>
      <c r="G26" s="28"/>
      <c r="H26" s="38"/>
    </row>
    <row r="27" spans="1:8" ht="12.75" customHeight="1">
      <c r="A27" s="26">
        <v>46834</v>
      </c>
      <c r="B27" s="27"/>
      <c r="C27" s="28">
        <f>ROUND(86.0379310043407,2)</f>
        <v>86.04</v>
      </c>
      <c r="D27" s="28">
        <f>F27</f>
        <v>78.19</v>
      </c>
      <c r="E27" s="28">
        <f>F27</f>
        <v>78.19</v>
      </c>
      <c r="F27" s="28">
        <f>ROUND(78.1937714633784,2)</f>
        <v>78.19</v>
      </c>
      <c r="G27" s="28"/>
      <c r="H27" s="38"/>
    </row>
    <row r="28" spans="1:8" ht="12.75" customHeight="1">
      <c r="A28" s="26">
        <v>46924</v>
      </c>
      <c r="B28" s="27"/>
      <c r="C28" s="28">
        <f>ROUND(86.0379310043407,2)</f>
        <v>86.04</v>
      </c>
      <c r="D28" s="28">
        <f>F28</f>
        <v>86.04</v>
      </c>
      <c r="E28" s="28">
        <f>F28</f>
        <v>86.04</v>
      </c>
      <c r="F28" s="28">
        <f>ROUND(86.0379310043407,2)</f>
        <v>86.04</v>
      </c>
      <c r="G28" s="28"/>
      <c r="H28" s="38"/>
    </row>
    <row r="29" spans="1:8" ht="12.75" customHeight="1">
      <c r="A29" s="26">
        <v>47015</v>
      </c>
      <c r="B29" s="27"/>
      <c r="C29" s="28">
        <f>ROUND(86.0379310043407,2)</f>
        <v>86.04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ROUND(2.21,5)</f>
        <v>2.21</v>
      </c>
      <c r="D31" s="30">
        <f>F31</f>
        <v>2.21</v>
      </c>
      <c r="E31" s="30">
        <f>F31</f>
        <v>2.21</v>
      </c>
      <c r="F31" s="30">
        <f>ROUND(2.21,5)</f>
        <v>2.21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ROUND(4.21,5)</f>
        <v>4.21</v>
      </c>
      <c r="D33" s="30">
        <f>F33</f>
        <v>4.21</v>
      </c>
      <c r="E33" s="30">
        <f>F33</f>
        <v>4.21</v>
      </c>
      <c r="F33" s="30">
        <f>ROUND(4.21,5)</f>
        <v>4.21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ROUND(4.27,5)</f>
        <v>4.27</v>
      </c>
      <c r="D35" s="30">
        <f>F35</f>
        <v>4.27</v>
      </c>
      <c r="E35" s="30">
        <f>F35</f>
        <v>4.27</v>
      </c>
      <c r="F35" s="30">
        <f>ROUND(4.27,5)</f>
        <v>4.27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ROUND(4.345,5)</f>
        <v>4.345</v>
      </c>
      <c r="D37" s="30">
        <f>F37</f>
        <v>4.345</v>
      </c>
      <c r="E37" s="30">
        <f>F37</f>
        <v>4.345</v>
      </c>
      <c r="F37" s="30">
        <f>ROUND(4.345,5)</f>
        <v>4.345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ROUND(11.05,5)</f>
        <v>11.05</v>
      </c>
      <c r="D39" s="30">
        <f>F39</f>
        <v>11.05</v>
      </c>
      <c r="E39" s="30">
        <f>F39</f>
        <v>11.05</v>
      </c>
      <c r="F39" s="30">
        <f>ROUND(11.05,5)</f>
        <v>11.05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ROUND(4.665,5)</f>
        <v>4.665</v>
      </c>
      <c r="D41" s="30">
        <f>F41</f>
        <v>4.665</v>
      </c>
      <c r="E41" s="30">
        <f>F41</f>
        <v>4.665</v>
      </c>
      <c r="F41" s="30">
        <f>ROUND(4.665,5)</f>
        <v>4.665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ROUND(6.675,3)</f>
        <v>6.675</v>
      </c>
      <c r="D43" s="31">
        <f>F43</f>
        <v>6.675</v>
      </c>
      <c r="E43" s="31">
        <f>F43</f>
        <v>6.675</v>
      </c>
      <c r="F43" s="31">
        <f>ROUND(6.675,3)</f>
        <v>6.675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ROUND(1.45,3)</f>
        <v>1.45</v>
      </c>
      <c r="D45" s="31">
        <f>F45</f>
        <v>1.45</v>
      </c>
      <c r="E45" s="31">
        <f>F45</f>
        <v>1.45</v>
      </c>
      <c r="F45" s="31">
        <f>ROUND(1.45,3)</f>
        <v>1.45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ROUND(4.18,3)</f>
        <v>4.18</v>
      </c>
      <c r="D47" s="31">
        <f>F47</f>
        <v>4.18</v>
      </c>
      <c r="E47" s="31">
        <f>F47</f>
        <v>4.18</v>
      </c>
      <c r="F47" s="31">
        <f>ROUND(4.18,3)</f>
        <v>4.18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ROUND(3.77,3)</f>
        <v>3.77</v>
      </c>
      <c r="D49" s="31">
        <f>F49</f>
        <v>3.77</v>
      </c>
      <c r="E49" s="31">
        <f>F49</f>
        <v>3.77</v>
      </c>
      <c r="F49" s="31">
        <f>ROUND(3.77,3)</f>
        <v>3.77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ROUND(10.06,3)</f>
        <v>10.06</v>
      </c>
      <c r="D51" s="31">
        <f>F51</f>
        <v>10.06</v>
      </c>
      <c r="E51" s="31">
        <f>F51</f>
        <v>10.06</v>
      </c>
      <c r="F51" s="31">
        <f>ROUND(10.06,3)</f>
        <v>10.06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ROUND(3.435,3)</f>
        <v>3.435</v>
      </c>
      <c r="D53" s="31">
        <f>F53</f>
        <v>3.435</v>
      </c>
      <c r="E53" s="31">
        <f>F53</f>
        <v>3.435</v>
      </c>
      <c r="F53" s="31">
        <f>ROUND(3.435,3)</f>
        <v>3.435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ROUND(0.91,3)</f>
        <v>0.91</v>
      </c>
      <c r="D55" s="31">
        <f>F55</f>
        <v>0.91</v>
      </c>
      <c r="E55" s="31">
        <f>F55</f>
        <v>0.91</v>
      </c>
      <c r="F55" s="31">
        <f>ROUND(0.91,3)</f>
        <v>0.91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ROUND(9.02,3)</f>
        <v>9.02</v>
      </c>
      <c r="D57" s="31">
        <f>F57</f>
        <v>9.02</v>
      </c>
      <c r="E57" s="31">
        <f>F57</f>
        <v>9.02</v>
      </c>
      <c r="F57" s="31">
        <f>ROUND(9.02,3)</f>
        <v>9.02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44322</v>
      </c>
      <c r="B59" s="27"/>
      <c r="C59" s="30">
        <f>ROUND(2.21,5)</f>
        <v>2.21</v>
      </c>
      <c r="D59" s="30">
        <f>F59</f>
        <v>151.1954</v>
      </c>
      <c r="E59" s="30">
        <f>F59</f>
        <v>151.1954</v>
      </c>
      <c r="F59" s="30">
        <f>ROUND(151.1954,5)</f>
        <v>151.1954</v>
      </c>
      <c r="G59" s="28"/>
      <c r="H59" s="38"/>
    </row>
    <row r="60" spans="1:8" ht="12.75" customHeight="1">
      <c r="A60" s="26">
        <v>44413</v>
      </c>
      <c r="B60" s="27"/>
      <c r="C60" s="30">
        <f>ROUND(2.21,5)</f>
        <v>2.21</v>
      </c>
      <c r="D60" s="30">
        <f>F60</f>
        <v>151.33386</v>
      </c>
      <c r="E60" s="30">
        <f>F60</f>
        <v>151.33386</v>
      </c>
      <c r="F60" s="30">
        <f>ROUND(151.33386,5)</f>
        <v>151.33386</v>
      </c>
      <c r="G60" s="28"/>
      <c r="H60" s="38"/>
    </row>
    <row r="61" spans="1:8" ht="12.75" customHeight="1">
      <c r="A61" s="26">
        <v>44504</v>
      </c>
      <c r="B61" s="27"/>
      <c r="C61" s="30">
        <f>ROUND(2.21,5)</f>
        <v>2.21</v>
      </c>
      <c r="D61" s="30">
        <f>F61</f>
        <v>152.98548</v>
      </c>
      <c r="E61" s="30">
        <f>F61</f>
        <v>152.98548</v>
      </c>
      <c r="F61" s="30">
        <f>ROUND(152.98548,5)</f>
        <v>152.98548</v>
      </c>
      <c r="G61" s="28"/>
      <c r="H61" s="38"/>
    </row>
    <row r="62" spans="1:8" ht="12.75" customHeight="1">
      <c r="A62" s="26">
        <v>44595</v>
      </c>
      <c r="B62" s="27"/>
      <c r="C62" s="30">
        <f>ROUND(2.21,5)</f>
        <v>2.21</v>
      </c>
      <c r="D62" s="30">
        <f>F62</f>
        <v>153.14438</v>
      </c>
      <c r="E62" s="30">
        <f>F62</f>
        <v>153.14438</v>
      </c>
      <c r="F62" s="30">
        <f>ROUND(153.14438,5)</f>
        <v>153.14438</v>
      </c>
      <c r="G62" s="28"/>
      <c r="H62" s="38"/>
    </row>
    <row r="63" spans="1:8" ht="12.75" customHeight="1">
      <c r="A63" s="26">
        <v>44686</v>
      </c>
      <c r="B63" s="27"/>
      <c r="C63" s="30">
        <f>ROUND(2.21,5)</f>
        <v>2.21</v>
      </c>
      <c r="D63" s="30">
        <f>F63</f>
        <v>154.75908</v>
      </c>
      <c r="E63" s="30">
        <f>F63</f>
        <v>154.75908</v>
      </c>
      <c r="F63" s="30">
        <f>ROUND(154.75908,5)</f>
        <v>154.75908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44322</v>
      </c>
      <c r="B65" s="27"/>
      <c r="C65" s="30">
        <f>ROUND(107.19189,5)</f>
        <v>107.19189</v>
      </c>
      <c r="D65" s="30">
        <f>F65</f>
        <v>107.06862</v>
      </c>
      <c r="E65" s="30">
        <f>F65</f>
        <v>107.06862</v>
      </c>
      <c r="F65" s="30">
        <f>ROUND(107.06862,5)</f>
        <v>107.06862</v>
      </c>
      <c r="G65" s="28"/>
      <c r="H65" s="38"/>
    </row>
    <row r="66" spans="1:8" ht="12.75" customHeight="1">
      <c r="A66" s="26">
        <v>44413</v>
      </c>
      <c r="B66" s="27"/>
      <c r="C66" s="30">
        <f>ROUND(107.19189,5)</f>
        <v>107.19189</v>
      </c>
      <c r="D66" s="30">
        <f>F66</f>
        <v>108.24974</v>
      </c>
      <c r="E66" s="30">
        <f>F66</f>
        <v>108.24974</v>
      </c>
      <c r="F66" s="30">
        <f>ROUND(108.24974,5)</f>
        <v>108.24974</v>
      </c>
      <c r="G66" s="28"/>
      <c r="H66" s="38"/>
    </row>
    <row r="67" spans="1:8" ht="12.75" customHeight="1">
      <c r="A67" s="26">
        <v>44504</v>
      </c>
      <c r="B67" s="27"/>
      <c r="C67" s="30">
        <f>ROUND(107.19189,5)</f>
        <v>107.19189</v>
      </c>
      <c r="D67" s="30">
        <f>F67</f>
        <v>108.28182</v>
      </c>
      <c r="E67" s="30">
        <f>F67</f>
        <v>108.28182</v>
      </c>
      <c r="F67" s="30">
        <f>ROUND(108.28182,5)</f>
        <v>108.28182</v>
      </c>
      <c r="G67" s="28"/>
      <c r="H67" s="38"/>
    </row>
    <row r="68" spans="1:8" ht="12.75" customHeight="1">
      <c r="A68" s="26">
        <v>44595</v>
      </c>
      <c r="B68" s="27"/>
      <c r="C68" s="30">
        <f>ROUND(107.19189,5)</f>
        <v>107.19189</v>
      </c>
      <c r="D68" s="30">
        <f>F68</f>
        <v>109.49592</v>
      </c>
      <c r="E68" s="30">
        <f>F68</f>
        <v>109.49592</v>
      </c>
      <c r="F68" s="30">
        <f>ROUND(109.49592,5)</f>
        <v>109.49592</v>
      </c>
      <c r="G68" s="28"/>
      <c r="H68" s="38"/>
    </row>
    <row r="69" spans="1:8" ht="12.75" customHeight="1">
      <c r="A69" s="26">
        <v>44686</v>
      </c>
      <c r="B69" s="27"/>
      <c r="C69" s="30">
        <f>ROUND(107.19189,5)</f>
        <v>107.19189</v>
      </c>
      <c r="D69" s="30">
        <f>F69</f>
        <v>109.47735</v>
      </c>
      <c r="E69" s="30">
        <f>F69</f>
        <v>109.47735</v>
      </c>
      <c r="F69" s="30">
        <f>ROUND(109.47735,5)</f>
        <v>109.47735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44322</v>
      </c>
      <c r="B71" s="27"/>
      <c r="C71" s="30">
        <f>ROUND(8.53,5)</f>
        <v>8.53</v>
      </c>
      <c r="D71" s="30">
        <f>F71</f>
        <v>8.70386</v>
      </c>
      <c r="E71" s="30">
        <f>F71</f>
        <v>8.70386</v>
      </c>
      <c r="F71" s="30">
        <f>ROUND(8.70386,5)</f>
        <v>8.70386</v>
      </c>
      <c r="G71" s="28"/>
      <c r="H71" s="38"/>
    </row>
    <row r="72" spans="1:8" ht="12.75" customHeight="1">
      <c r="A72" s="26">
        <v>44413</v>
      </c>
      <c r="B72" s="27"/>
      <c r="C72" s="30">
        <f>ROUND(8.53,5)</f>
        <v>8.53</v>
      </c>
      <c r="D72" s="30">
        <f>F72</f>
        <v>8.89284</v>
      </c>
      <c r="E72" s="30">
        <f>F72</f>
        <v>8.89284</v>
      </c>
      <c r="F72" s="30">
        <f>ROUND(8.89284,5)</f>
        <v>8.89284</v>
      </c>
      <c r="G72" s="28"/>
      <c r="H72" s="38"/>
    </row>
    <row r="73" spans="1:8" ht="12.75" customHeight="1">
      <c r="A73" s="26">
        <v>44504</v>
      </c>
      <c r="B73" s="27"/>
      <c r="C73" s="30">
        <f>ROUND(8.53,5)</f>
        <v>8.53</v>
      </c>
      <c r="D73" s="30">
        <f>F73</f>
        <v>9.07907</v>
      </c>
      <c r="E73" s="30">
        <f>F73</f>
        <v>9.07907</v>
      </c>
      <c r="F73" s="30">
        <f>ROUND(9.07907,5)</f>
        <v>9.07907</v>
      </c>
      <c r="G73" s="28"/>
      <c r="H73" s="38"/>
    </row>
    <row r="74" spans="1:8" ht="12.75" customHeight="1">
      <c r="A74" s="26">
        <v>44595</v>
      </c>
      <c r="B74" s="27"/>
      <c r="C74" s="30">
        <f>ROUND(8.53,5)</f>
        <v>8.53</v>
      </c>
      <c r="D74" s="30">
        <f>F74</f>
        <v>9.28083</v>
      </c>
      <c r="E74" s="30">
        <f>F74</f>
        <v>9.28083</v>
      </c>
      <c r="F74" s="30">
        <f>ROUND(9.28083,5)</f>
        <v>9.28083</v>
      </c>
      <c r="G74" s="28"/>
      <c r="H74" s="38"/>
    </row>
    <row r="75" spans="1:8" ht="12.75" customHeight="1">
      <c r="A75" s="26">
        <v>44686</v>
      </c>
      <c r="B75" s="27"/>
      <c r="C75" s="30">
        <f>ROUND(8.53,5)</f>
        <v>8.53</v>
      </c>
      <c r="D75" s="30">
        <f>F75</f>
        <v>9.51184</v>
      </c>
      <c r="E75" s="30">
        <f>F75</f>
        <v>9.51184</v>
      </c>
      <c r="F75" s="30">
        <f>ROUND(9.51184,5)</f>
        <v>9.51184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44322</v>
      </c>
      <c r="B77" s="27"/>
      <c r="C77" s="30">
        <f>ROUND(9.42,5)</f>
        <v>9.42</v>
      </c>
      <c r="D77" s="30">
        <f>F77</f>
        <v>9.60377</v>
      </c>
      <c r="E77" s="30">
        <f>F77</f>
        <v>9.60377</v>
      </c>
      <c r="F77" s="30">
        <f>ROUND(9.60377,5)</f>
        <v>9.60377</v>
      </c>
      <c r="G77" s="28"/>
      <c r="H77" s="38"/>
    </row>
    <row r="78" spans="1:8" ht="12.75" customHeight="1">
      <c r="A78" s="26">
        <v>44413</v>
      </c>
      <c r="B78" s="27"/>
      <c r="C78" s="30">
        <f>ROUND(9.42,5)</f>
        <v>9.42</v>
      </c>
      <c r="D78" s="30">
        <f>F78</f>
        <v>9.79994</v>
      </c>
      <c r="E78" s="30">
        <f>F78</f>
        <v>9.79994</v>
      </c>
      <c r="F78" s="30">
        <f>ROUND(9.79994,5)</f>
        <v>9.79994</v>
      </c>
      <c r="G78" s="28"/>
      <c r="H78" s="38"/>
    </row>
    <row r="79" spans="1:8" ht="12.75" customHeight="1">
      <c r="A79" s="26">
        <v>44504</v>
      </c>
      <c r="B79" s="27"/>
      <c r="C79" s="30">
        <f>ROUND(9.42,5)</f>
        <v>9.42</v>
      </c>
      <c r="D79" s="30">
        <f>F79</f>
        <v>10.00205</v>
      </c>
      <c r="E79" s="30">
        <f>F79</f>
        <v>10.00205</v>
      </c>
      <c r="F79" s="30">
        <f>ROUND(10.00205,5)</f>
        <v>10.00205</v>
      </c>
      <c r="G79" s="28"/>
      <c r="H79" s="38"/>
    </row>
    <row r="80" spans="1:8" ht="12.75" customHeight="1">
      <c r="A80" s="26">
        <v>44595</v>
      </c>
      <c r="B80" s="27"/>
      <c r="C80" s="30">
        <f>ROUND(9.42,5)</f>
        <v>9.42</v>
      </c>
      <c r="D80" s="30">
        <f>F80</f>
        <v>10.21575</v>
      </c>
      <c r="E80" s="30">
        <f>F80</f>
        <v>10.21575</v>
      </c>
      <c r="F80" s="30">
        <f>ROUND(10.21575,5)</f>
        <v>10.21575</v>
      </c>
      <c r="G80" s="28"/>
      <c r="H80" s="38"/>
    </row>
    <row r="81" spans="1:8" ht="12.75" customHeight="1">
      <c r="A81" s="26">
        <v>44686</v>
      </c>
      <c r="B81" s="27"/>
      <c r="C81" s="30">
        <f>ROUND(9.42,5)</f>
        <v>9.42</v>
      </c>
      <c r="D81" s="30">
        <f>F81</f>
        <v>10.45282</v>
      </c>
      <c r="E81" s="30">
        <f>F81</f>
        <v>10.45282</v>
      </c>
      <c r="F81" s="30">
        <f>ROUND(10.45282,5)</f>
        <v>10.45282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44322</v>
      </c>
      <c r="B83" s="27"/>
      <c r="C83" s="30">
        <f>ROUND(101.90266,5)</f>
        <v>101.90266</v>
      </c>
      <c r="D83" s="30">
        <f>F83</f>
        <v>101.65214</v>
      </c>
      <c r="E83" s="30">
        <f>F83</f>
        <v>101.65214</v>
      </c>
      <c r="F83" s="30">
        <f>ROUND(101.65214,5)</f>
        <v>101.65214</v>
      </c>
      <c r="G83" s="28"/>
      <c r="H83" s="38"/>
    </row>
    <row r="84" spans="1:8" ht="12.75" customHeight="1">
      <c r="A84" s="26">
        <v>44413</v>
      </c>
      <c r="B84" s="27"/>
      <c r="C84" s="30">
        <f>ROUND(101.90266,5)</f>
        <v>101.90266</v>
      </c>
      <c r="D84" s="30">
        <f>F84</f>
        <v>102.77341</v>
      </c>
      <c r="E84" s="30">
        <f>F84</f>
        <v>102.77341</v>
      </c>
      <c r="F84" s="30">
        <f>ROUND(102.77341,5)</f>
        <v>102.77341</v>
      </c>
      <c r="G84" s="28"/>
      <c r="H84" s="38"/>
    </row>
    <row r="85" spans="1:8" ht="12.75" customHeight="1">
      <c r="A85" s="26">
        <v>44504</v>
      </c>
      <c r="B85" s="27"/>
      <c r="C85" s="30">
        <f>ROUND(101.90266,5)</f>
        <v>101.90266</v>
      </c>
      <c r="D85" s="30">
        <f>F85</f>
        <v>102.67149</v>
      </c>
      <c r="E85" s="30">
        <f>F85</f>
        <v>102.67149</v>
      </c>
      <c r="F85" s="30">
        <f>ROUND(102.67149,5)</f>
        <v>102.67149</v>
      </c>
      <c r="G85" s="28"/>
      <c r="H85" s="38"/>
    </row>
    <row r="86" spans="1:8" ht="12.75" customHeight="1">
      <c r="A86" s="26">
        <v>44595</v>
      </c>
      <c r="B86" s="27"/>
      <c r="C86" s="30">
        <f>ROUND(101.90266,5)</f>
        <v>101.90266</v>
      </c>
      <c r="D86" s="30">
        <f>F86</f>
        <v>103.82265</v>
      </c>
      <c r="E86" s="30">
        <f>F86</f>
        <v>103.82265</v>
      </c>
      <c r="F86" s="30">
        <f>ROUND(103.82265,5)</f>
        <v>103.82265</v>
      </c>
      <c r="G86" s="28"/>
      <c r="H86" s="38"/>
    </row>
    <row r="87" spans="1:8" ht="12.75" customHeight="1">
      <c r="A87" s="26">
        <v>44686</v>
      </c>
      <c r="B87" s="27"/>
      <c r="C87" s="30">
        <f>ROUND(101.90266,5)</f>
        <v>101.90266</v>
      </c>
      <c r="D87" s="30">
        <f>F87</f>
        <v>103.66431</v>
      </c>
      <c r="E87" s="30">
        <f>F87</f>
        <v>103.66431</v>
      </c>
      <c r="F87" s="30">
        <f>ROUND(103.66431,5)</f>
        <v>103.66431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44322</v>
      </c>
      <c r="B89" s="27"/>
      <c r="C89" s="30">
        <f>ROUND(10.38,5)</f>
        <v>10.38</v>
      </c>
      <c r="D89" s="30">
        <f>F89</f>
        <v>10.56807</v>
      </c>
      <c r="E89" s="30">
        <f>F89</f>
        <v>10.56807</v>
      </c>
      <c r="F89" s="30">
        <f>ROUND(10.56807,5)</f>
        <v>10.56807</v>
      </c>
      <c r="G89" s="28"/>
      <c r="H89" s="38"/>
    </row>
    <row r="90" spans="1:8" ht="12.75" customHeight="1">
      <c r="A90" s="26">
        <v>44413</v>
      </c>
      <c r="B90" s="27"/>
      <c r="C90" s="30">
        <f>ROUND(10.38,5)</f>
        <v>10.38</v>
      </c>
      <c r="D90" s="30">
        <f>F90</f>
        <v>10.7737</v>
      </c>
      <c r="E90" s="30">
        <f>F90</f>
        <v>10.7737</v>
      </c>
      <c r="F90" s="30">
        <f>ROUND(10.7737,5)</f>
        <v>10.7737</v>
      </c>
      <c r="G90" s="28"/>
      <c r="H90" s="38"/>
    </row>
    <row r="91" spans="1:8" ht="12.75" customHeight="1">
      <c r="A91" s="26">
        <v>44504</v>
      </c>
      <c r="B91" s="27"/>
      <c r="C91" s="30">
        <f>ROUND(10.38,5)</f>
        <v>10.38</v>
      </c>
      <c r="D91" s="30">
        <f>F91</f>
        <v>10.9734</v>
      </c>
      <c r="E91" s="30">
        <f>F91</f>
        <v>10.9734</v>
      </c>
      <c r="F91" s="30">
        <f>ROUND(10.9734,5)</f>
        <v>10.9734</v>
      </c>
      <c r="G91" s="28"/>
      <c r="H91" s="38"/>
    </row>
    <row r="92" spans="1:8" ht="12.75" customHeight="1">
      <c r="A92" s="26">
        <v>44595</v>
      </c>
      <c r="B92" s="27"/>
      <c r="C92" s="30">
        <f>ROUND(10.38,5)</f>
        <v>10.38</v>
      </c>
      <c r="D92" s="30">
        <f>F92</f>
        <v>11.18719</v>
      </c>
      <c r="E92" s="30">
        <f>F92</f>
        <v>11.18719</v>
      </c>
      <c r="F92" s="30">
        <f>ROUND(11.18719,5)</f>
        <v>11.18719</v>
      </c>
      <c r="G92" s="28"/>
      <c r="H92" s="38"/>
    </row>
    <row r="93" spans="1:8" ht="12.75" customHeight="1">
      <c r="A93" s="26">
        <v>44686</v>
      </c>
      <c r="B93" s="27"/>
      <c r="C93" s="30">
        <f>ROUND(10.38,5)</f>
        <v>10.38</v>
      </c>
      <c r="D93" s="30">
        <f>F93</f>
        <v>11.42158</v>
      </c>
      <c r="E93" s="30">
        <f>F93</f>
        <v>11.42158</v>
      </c>
      <c r="F93" s="30">
        <f>ROUND(11.42158,5)</f>
        <v>11.42158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44322</v>
      </c>
      <c r="B95" s="27"/>
      <c r="C95" s="30">
        <f>ROUND(4.21,5)</f>
        <v>4.21</v>
      </c>
      <c r="D95" s="30">
        <f>F95</f>
        <v>116.49793</v>
      </c>
      <c r="E95" s="30">
        <f>F95</f>
        <v>116.49793</v>
      </c>
      <c r="F95" s="30">
        <f>ROUND(116.49793,5)</f>
        <v>116.49793</v>
      </c>
      <c r="G95" s="28"/>
      <c r="H95" s="38"/>
    </row>
    <row r="96" spans="1:8" ht="12.75" customHeight="1">
      <c r="A96" s="26">
        <v>44413</v>
      </c>
      <c r="B96" s="27"/>
      <c r="C96" s="30">
        <f>ROUND(4.21,5)</f>
        <v>4.21</v>
      </c>
      <c r="D96" s="30">
        <f>F96</f>
        <v>116.06243</v>
      </c>
      <c r="E96" s="30">
        <f>F96</f>
        <v>116.06243</v>
      </c>
      <c r="F96" s="30">
        <f>ROUND(116.06243,5)</f>
        <v>116.06243</v>
      </c>
      <c r="G96" s="28"/>
      <c r="H96" s="38"/>
    </row>
    <row r="97" spans="1:8" ht="12.75" customHeight="1">
      <c r="A97" s="26">
        <v>44504</v>
      </c>
      <c r="B97" s="27"/>
      <c r="C97" s="30">
        <f>ROUND(4.21,5)</f>
        <v>4.21</v>
      </c>
      <c r="D97" s="30">
        <f>F97</f>
        <v>117.32927</v>
      </c>
      <c r="E97" s="30">
        <f>F97</f>
        <v>117.32927</v>
      </c>
      <c r="F97" s="30">
        <f>ROUND(117.32927,5)</f>
        <v>117.32927</v>
      </c>
      <c r="G97" s="28"/>
      <c r="H97" s="38"/>
    </row>
    <row r="98" spans="1:8" ht="12.75" customHeight="1">
      <c r="A98" s="26">
        <v>44595</v>
      </c>
      <c r="B98" s="27"/>
      <c r="C98" s="30">
        <f>ROUND(4.21,5)</f>
        <v>4.21</v>
      </c>
      <c r="D98" s="30">
        <f>F98</f>
        <v>116.89392</v>
      </c>
      <c r="E98" s="30">
        <f>F98</f>
        <v>116.89392</v>
      </c>
      <c r="F98" s="30">
        <f>ROUND(116.89392,5)</f>
        <v>116.89392</v>
      </c>
      <c r="G98" s="28"/>
      <c r="H98" s="38"/>
    </row>
    <row r="99" spans="1:8" ht="12.75" customHeight="1">
      <c r="A99" s="26">
        <v>44686</v>
      </c>
      <c r="B99" s="27"/>
      <c r="C99" s="30">
        <f>ROUND(4.21,5)</f>
        <v>4.21</v>
      </c>
      <c r="D99" s="30">
        <f>F99</f>
        <v>118.126</v>
      </c>
      <c r="E99" s="30">
        <f>F99</f>
        <v>118.126</v>
      </c>
      <c r="F99" s="30">
        <f>ROUND(118.126,5)</f>
        <v>118.126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44322</v>
      </c>
      <c r="B101" s="27"/>
      <c r="C101" s="30">
        <f>ROUND(10.55,5)</f>
        <v>10.55</v>
      </c>
      <c r="D101" s="30">
        <f>F101</f>
        <v>10.73523</v>
      </c>
      <c r="E101" s="30">
        <f>F101</f>
        <v>10.73523</v>
      </c>
      <c r="F101" s="30">
        <f>ROUND(10.73523,5)</f>
        <v>10.73523</v>
      </c>
      <c r="G101" s="28"/>
      <c r="H101" s="38"/>
    </row>
    <row r="102" spans="1:8" ht="12.75" customHeight="1">
      <c r="A102" s="26">
        <v>44413</v>
      </c>
      <c r="B102" s="27"/>
      <c r="C102" s="30">
        <f>ROUND(10.55,5)</f>
        <v>10.55</v>
      </c>
      <c r="D102" s="30">
        <f>F102</f>
        <v>10.9378</v>
      </c>
      <c r="E102" s="30">
        <f>F102</f>
        <v>10.9378</v>
      </c>
      <c r="F102" s="30">
        <f>ROUND(10.9378,5)</f>
        <v>10.9378</v>
      </c>
      <c r="G102" s="28"/>
      <c r="H102" s="38"/>
    </row>
    <row r="103" spans="1:8" ht="12.75" customHeight="1">
      <c r="A103" s="26">
        <v>44504</v>
      </c>
      <c r="B103" s="27"/>
      <c r="C103" s="30">
        <f>ROUND(10.55,5)</f>
        <v>10.55</v>
      </c>
      <c r="D103" s="30">
        <f>F103</f>
        <v>11.13413</v>
      </c>
      <c r="E103" s="30">
        <f>F103</f>
        <v>11.13413</v>
      </c>
      <c r="F103" s="30">
        <f>ROUND(11.13413,5)</f>
        <v>11.13413</v>
      </c>
      <c r="G103" s="28"/>
      <c r="H103" s="38"/>
    </row>
    <row r="104" spans="1:8" ht="12.75" customHeight="1">
      <c r="A104" s="26">
        <v>44595</v>
      </c>
      <c r="B104" s="27"/>
      <c r="C104" s="30">
        <f>ROUND(10.55,5)</f>
        <v>10.55</v>
      </c>
      <c r="D104" s="30">
        <f>F104</f>
        <v>11.34415</v>
      </c>
      <c r="E104" s="30">
        <f>F104</f>
        <v>11.34415</v>
      </c>
      <c r="F104" s="30">
        <f>ROUND(11.34415,5)</f>
        <v>11.34415</v>
      </c>
      <c r="G104" s="28"/>
      <c r="H104" s="38"/>
    </row>
    <row r="105" spans="1:8" ht="12.75" customHeight="1">
      <c r="A105" s="26">
        <v>44686</v>
      </c>
      <c r="B105" s="27"/>
      <c r="C105" s="30">
        <f>ROUND(10.55,5)</f>
        <v>10.55</v>
      </c>
      <c r="D105" s="30">
        <f>F105</f>
        <v>11.57356</v>
      </c>
      <c r="E105" s="30">
        <f>F105</f>
        <v>11.57356</v>
      </c>
      <c r="F105" s="30">
        <f>ROUND(11.57356,5)</f>
        <v>11.57356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44322</v>
      </c>
      <c r="B107" s="27"/>
      <c r="C107" s="30">
        <f>ROUND(10.635,5)</f>
        <v>10.635</v>
      </c>
      <c r="D107" s="30">
        <f>F107</f>
        <v>10.8134</v>
      </c>
      <c r="E107" s="30">
        <f>F107</f>
        <v>10.8134</v>
      </c>
      <c r="F107" s="30">
        <f>ROUND(10.8134,5)</f>
        <v>10.8134</v>
      </c>
      <c r="G107" s="28"/>
      <c r="H107" s="38"/>
    </row>
    <row r="108" spans="1:8" ht="12.75" customHeight="1">
      <c r="A108" s="26">
        <v>44413</v>
      </c>
      <c r="B108" s="27"/>
      <c r="C108" s="30">
        <f>ROUND(10.635,5)</f>
        <v>10.635</v>
      </c>
      <c r="D108" s="30">
        <f>F108</f>
        <v>11.00836</v>
      </c>
      <c r="E108" s="30">
        <f>F108</f>
        <v>11.00836</v>
      </c>
      <c r="F108" s="30">
        <f>ROUND(11.00836,5)</f>
        <v>11.00836</v>
      </c>
      <c r="G108" s="28"/>
      <c r="H108" s="38"/>
    </row>
    <row r="109" spans="1:8" ht="12.75" customHeight="1">
      <c r="A109" s="26">
        <v>44504</v>
      </c>
      <c r="B109" s="27"/>
      <c r="C109" s="30">
        <f>ROUND(10.635,5)</f>
        <v>10.635</v>
      </c>
      <c r="D109" s="30">
        <f>F109</f>
        <v>11.19702</v>
      </c>
      <c r="E109" s="30">
        <f>F109</f>
        <v>11.19702</v>
      </c>
      <c r="F109" s="30">
        <f>ROUND(11.19702,5)</f>
        <v>11.19702</v>
      </c>
      <c r="G109" s="28"/>
      <c r="H109" s="38"/>
    </row>
    <row r="110" spans="1:8" ht="12.75" customHeight="1">
      <c r="A110" s="26">
        <v>44595</v>
      </c>
      <c r="B110" s="27"/>
      <c r="C110" s="30">
        <f>ROUND(10.635,5)</f>
        <v>10.635</v>
      </c>
      <c r="D110" s="30">
        <f>F110</f>
        <v>11.39859</v>
      </c>
      <c r="E110" s="30">
        <f>F110</f>
        <v>11.39859</v>
      </c>
      <c r="F110" s="30">
        <f>ROUND(11.39859,5)</f>
        <v>11.39859</v>
      </c>
      <c r="G110" s="28"/>
      <c r="H110" s="38"/>
    </row>
    <row r="111" spans="1:8" ht="12.75" customHeight="1">
      <c r="A111" s="26">
        <v>44686</v>
      </c>
      <c r="B111" s="27"/>
      <c r="C111" s="30">
        <f>ROUND(10.635,5)</f>
        <v>10.635</v>
      </c>
      <c r="D111" s="30">
        <f>F111</f>
        <v>11.61828</v>
      </c>
      <c r="E111" s="30">
        <f>F111</f>
        <v>11.61828</v>
      </c>
      <c r="F111" s="30">
        <f>ROUND(11.61828,5)</f>
        <v>11.61828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44322</v>
      </c>
      <c r="B113" s="27"/>
      <c r="C113" s="30">
        <f>ROUND(104.62094,5)</f>
        <v>104.62094</v>
      </c>
      <c r="D113" s="30">
        <f>F113</f>
        <v>103.82319</v>
      </c>
      <c r="E113" s="30">
        <f>F113</f>
        <v>103.82319</v>
      </c>
      <c r="F113" s="30">
        <f>ROUND(103.82319,5)</f>
        <v>103.82319</v>
      </c>
      <c r="G113" s="28"/>
      <c r="H113" s="38"/>
    </row>
    <row r="114" spans="1:8" ht="12.75" customHeight="1">
      <c r="A114" s="26">
        <v>44413</v>
      </c>
      <c r="B114" s="27"/>
      <c r="C114" s="30">
        <f>ROUND(104.62094,5)</f>
        <v>104.62094</v>
      </c>
      <c r="D114" s="30">
        <f>F114</f>
        <v>104.96856</v>
      </c>
      <c r="E114" s="30">
        <f>F114</f>
        <v>104.96856</v>
      </c>
      <c r="F114" s="30">
        <f>ROUND(104.96856,5)</f>
        <v>104.96856</v>
      </c>
      <c r="G114" s="28"/>
      <c r="H114" s="38"/>
    </row>
    <row r="115" spans="1:8" ht="12.75" customHeight="1">
      <c r="A115" s="26">
        <v>44504</v>
      </c>
      <c r="B115" s="27"/>
      <c r="C115" s="30">
        <f>ROUND(104.62094,5)</f>
        <v>104.62094</v>
      </c>
      <c r="D115" s="30">
        <f>F115</f>
        <v>104.30835</v>
      </c>
      <c r="E115" s="30">
        <f>F115</f>
        <v>104.30835</v>
      </c>
      <c r="F115" s="30">
        <f>ROUND(104.30835,5)</f>
        <v>104.30835</v>
      </c>
      <c r="G115" s="28"/>
      <c r="H115" s="38"/>
    </row>
    <row r="116" spans="1:8" ht="12.75" customHeight="1">
      <c r="A116" s="26">
        <v>44595</v>
      </c>
      <c r="B116" s="27"/>
      <c r="C116" s="30">
        <f>ROUND(104.62094,5)</f>
        <v>104.62094</v>
      </c>
      <c r="D116" s="30">
        <f>F116</f>
        <v>105.47801</v>
      </c>
      <c r="E116" s="30">
        <f>F116</f>
        <v>105.47801</v>
      </c>
      <c r="F116" s="30">
        <f>ROUND(105.47801,5)</f>
        <v>105.47801</v>
      </c>
      <c r="G116" s="28"/>
      <c r="H116" s="38"/>
    </row>
    <row r="117" spans="1:8" ht="12.75" customHeight="1">
      <c r="A117" s="26">
        <v>44686</v>
      </c>
      <c r="B117" s="27"/>
      <c r="C117" s="30">
        <f>ROUND(104.62094,5)</f>
        <v>104.62094</v>
      </c>
      <c r="D117" s="30">
        <f>F117</f>
        <v>104.74648</v>
      </c>
      <c r="E117" s="30">
        <f>F117</f>
        <v>104.74648</v>
      </c>
      <c r="F117" s="30">
        <f>ROUND(104.74648,5)</f>
        <v>104.74648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44322</v>
      </c>
      <c r="B119" s="27"/>
      <c r="C119" s="30">
        <f>ROUND(4.27,5)</f>
        <v>4.27</v>
      </c>
      <c r="D119" s="30">
        <f>F119</f>
        <v>107.4016</v>
      </c>
      <c r="E119" s="30">
        <f>F119</f>
        <v>107.4016</v>
      </c>
      <c r="F119" s="30">
        <f>ROUND(107.4016,5)</f>
        <v>107.4016</v>
      </c>
      <c r="G119" s="28"/>
      <c r="H119" s="38"/>
    </row>
    <row r="120" spans="1:8" ht="12.75" customHeight="1">
      <c r="A120" s="26">
        <v>44413</v>
      </c>
      <c r="B120" s="27"/>
      <c r="C120" s="30">
        <f>ROUND(4.27,5)</f>
        <v>4.27</v>
      </c>
      <c r="D120" s="30">
        <f>F120</f>
        <v>106.66021</v>
      </c>
      <c r="E120" s="30">
        <f>F120</f>
        <v>106.66021</v>
      </c>
      <c r="F120" s="30">
        <f>ROUND(106.66021,5)</f>
        <v>106.66021</v>
      </c>
      <c r="G120" s="28"/>
      <c r="H120" s="38"/>
    </row>
    <row r="121" spans="1:8" ht="12.75" customHeight="1">
      <c r="A121" s="26">
        <v>44504</v>
      </c>
      <c r="B121" s="27"/>
      <c r="C121" s="30">
        <f>ROUND(4.27,5)</f>
        <v>4.27</v>
      </c>
      <c r="D121" s="30">
        <f>F121</f>
        <v>107.82427</v>
      </c>
      <c r="E121" s="30">
        <f>F121</f>
        <v>107.82427</v>
      </c>
      <c r="F121" s="30">
        <f>ROUND(107.82427,5)</f>
        <v>107.82427</v>
      </c>
      <c r="G121" s="28"/>
      <c r="H121" s="38"/>
    </row>
    <row r="122" spans="1:8" ht="12.75" customHeight="1">
      <c r="A122" s="26">
        <v>44595</v>
      </c>
      <c r="B122" s="27"/>
      <c r="C122" s="30">
        <f>ROUND(4.27,5)</f>
        <v>4.27</v>
      </c>
      <c r="D122" s="30">
        <f>F122</f>
        <v>107.08718</v>
      </c>
      <c r="E122" s="30">
        <f>F122</f>
        <v>107.08718</v>
      </c>
      <c r="F122" s="30">
        <f>ROUND(107.08718,5)</f>
        <v>107.08718</v>
      </c>
      <c r="G122" s="28"/>
      <c r="H122" s="38"/>
    </row>
    <row r="123" spans="1:8" ht="12.75" customHeight="1">
      <c r="A123" s="26">
        <v>44686</v>
      </c>
      <c r="B123" s="27"/>
      <c r="C123" s="30">
        <f>ROUND(4.27,5)</f>
        <v>4.27</v>
      </c>
      <c r="D123" s="30">
        <f>F123</f>
        <v>108.21601</v>
      </c>
      <c r="E123" s="30">
        <f>F123</f>
        <v>108.21601</v>
      </c>
      <c r="F123" s="30">
        <f>ROUND(108.21601,5)</f>
        <v>108.21601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44322</v>
      </c>
      <c r="B125" s="27"/>
      <c r="C125" s="30">
        <f>ROUND(4.345,5)</f>
        <v>4.345</v>
      </c>
      <c r="D125" s="30">
        <f>F125</f>
        <v>136.96028</v>
      </c>
      <c r="E125" s="30">
        <f>F125</f>
        <v>136.96028</v>
      </c>
      <c r="F125" s="30">
        <f>ROUND(136.96028,5)</f>
        <v>136.96028</v>
      </c>
      <c r="G125" s="28"/>
      <c r="H125" s="38"/>
    </row>
    <row r="126" spans="1:8" ht="12.75" customHeight="1">
      <c r="A126" s="26">
        <v>44413</v>
      </c>
      <c r="B126" s="27"/>
      <c r="C126" s="30">
        <f>ROUND(4.345,5)</f>
        <v>4.345</v>
      </c>
      <c r="D126" s="30">
        <f>F126</f>
        <v>138.47145</v>
      </c>
      <c r="E126" s="30">
        <f>F126</f>
        <v>138.47145</v>
      </c>
      <c r="F126" s="30">
        <f>ROUND(138.47145,5)</f>
        <v>138.47145</v>
      </c>
      <c r="G126" s="28"/>
      <c r="H126" s="38"/>
    </row>
    <row r="127" spans="1:8" ht="12.75" customHeight="1">
      <c r="A127" s="26">
        <v>44504</v>
      </c>
      <c r="B127" s="27"/>
      <c r="C127" s="30">
        <f>ROUND(4.345,5)</f>
        <v>4.345</v>
      </c>
      <c r="D127" s="30">
        <f>F127</f>
        <v>137.97715</v>
      </c>
      <c r="E127" s="30">
        <f>F127</f>
        <v>137.97715</v>
      </c>
      <c r="F127" s="30">
        <f>ROUND(137.97715,5)</f>
        <v>137.97715</v>
      </c>
      <c r="G127" s="28"/>
      <c r="H127" s="38"/>
    </row>
    <row r="128" spans="1:8" ht="12.75" customHeight="1">
      <c r="A128" s="26">
        <v>44595</v>
      </c>
      <c r="B128" s="27"/>
      <c r="C128" s="30">
        <f>ROUND(4.345,5)</f>
        <v>4.345</v>
      </c>
      <c r="D128" s="30">
        <f>F128</f>
        <v>139.52432</v>
      </c>
      <c r="E128" s="30">
        <f>F128</f>
        <v>139.52432</v>
      </c>
      <c r="F128" s="30">
        <f>ROUND(139.52432,5)</f>
        <v>139.52432</v>
      </c>
      <c r="G128" s="28"/>
      <c r="H128" s="38"/>
    </row>
    <row r="129" spans="1:8" ht="12.75" customHeight="1">
      <c r="A129" s="26">
        <v>44686</v>
      </c>
      <c r="B129" s="27"/>
      <c r="C129" s="30">
        <f>ROUND(4.345,5)</f>
        <v>4.345</v>
      </c>
      <c r="D129" s="30">
        <f>F129</f>
        <v>138.96841</v>
      </c>
      <c r="E129" s="30">
        <f>F129</f>
        <v>138.96841</v>
      </c>
      <c r="F129" s="30">
        <f>ROUND(138.96841,5)</f>
        <v>138.96841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44322</v>
      </c>
      <c r="B131" s="27"/>
      <c r="C131" s="30">
        <f>ROUND(11.05,5)</f>
        <v>11.05</v>
      </c>
      <c r="D131" s="30">
        <f>F131</f>
        <v>11.27648</v>
      </c>
      <c r="E131" s="30">
        <f>F131</f>
        <v>11.27648</v>
      </c>
      <c r="F131" s="30">
        <f>ROUND(11.27648,5)</f>
        <v>11.27648</v>
      </c>
      <c r="G131" s="28"/>
      <c r="H131" s="38"/>
    </row>
    <row r="132" spans="1:8" ht="12.75" customHeight="1">
      <c r="A132" s="26">
        <v>44413</v>
      </c>
      <c r="B132" s="27"/>
      <c r="C132" s="30">
        <f>ROUND(11.05,5)</f>
        <v>11.05</v>
      </c>
      <c r="D132" s="30">
        <f>F132</f>
        <v>11.52203</v>
      </c>
      <c r="E132" s="30">
        <f>F132</f>
        <v>11.52203</v>
      </c>
      <c r="F132" s="30">
        <f>ROUND(11.52203,5)</f>
        <v>11.52203</v>
      </c>
      <c r="G132" s="28"/>
      <c r="H132" s="38"/>
    </row>
    <row r="133" spans="1:8" ht="12.75" customHeight="1">
      <c r="A133" s="26">
        <v>44504</v>
      </c>
      <c r="B133" s="27"/>
      <c r="C133" s="30">
        <f>ROUND(11.05,5)</f>
        <v>11.05</v>
      </c>
      <c r="D133" s="30">
        <f>F133</f>
        <v>11.77566</v>
      </c>
      <c r="E133" s="30">
        <f>F133</f>
        <v>11.77566</v>
      </c>
      <c r="F133" s="30">
        <f>ROUND(11.77566,5)</f>
        <v>11.77566</v>
      </c>
      <c r="G133" s="28"/>
      <c r="H133" s="38"/>
    </row>
    <row r="134" spans="1:8" ht="12.75" customHeight="1">
      <c r="A134" s="26">
        <v>44595</v>
      </c>
      <c r="B134" s="27"/>
      <c r="C134" s="30">
        <f>ROUND(11.05,5)</f>
        <v>11.05</v>
      </c>
      <c r="D134" s="30">
        <f>F134</f>
        <v>12.04743</v>
      </c>
      <c r="E134" s="30">
        <f>F134</f>
        <v>12.04743</v>
      </c>
      <c r="F134" s="30">
        <f>ROUND(12.04743,5)</f>
        <v>12.04743</v>
      </c>
      <c r="G134" s="28"/>
      <c r="H134" s="38"/>
    </row>
    <row r="135" spans="1:8" ht="12.75" customHeight="1">
      <c r="A135" s="26">
        <v>44686</v>
      </c>
      <c r="B135" s="27"/>
      <c r="C135" s="30">
        <f>ROUND(11.05,5)</f>
        <v>11.05</v>
      </c>
      <c r="D135" s="30">
        <f>F135</f>
        <v>12.33876</v>
      </c>
      <c r="E135" s="30">
        <f>F135</f>
        <v>12.33876</v>
      </c>
      <c r="F135" s="30">
        <f>ROUND(12.33876,5)</f>
        <v>12.33876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44322</v>
      </c>
      <c r="B137" s="27"/>
      <c r="C137" s="30">
        <f>ROUND(11.6,5)</f>
        <v>11.6</v>
      </c>
      <c r="D137" s="30">
        <f>F137</f>
        <v>11.82044</v>
      </c>
      <c r="E137" s="30">
        <f>F137</f>
        <v>11.82044</v>
      </c>
      <c r="F137" s="30">
        <f>ROUND(11.82044,5)</f>
        <v>11.82044</v>
      </c>
      <c r="G137" s="28"/>
      <c r="H137" s="38"/>
    </row>
    <row r="138" spans="1:8" ht="12.75" customHeight="1">
      <c r="A138" s="26">
        <v>44413</v>
      </c>
      <c r="B138" s="27"/>
      <c r="C138" s="30">
        <f>ROUND(11.6,5)</f>
        <v>11.6</v>
      </c>
      <c r="D138" s="30">
        <f>F138</f>
        <v>12.0534</v>
      </c>
      <c r="E138" s="30">
        <f>F138</f>
        <v>12.0534</v>
      </c>
      <c r="F138" s="30">
        <f>ROUND(12.0534,5)</f>
        <v>12.0534</v>
      </c>
      <c r="G138" s="28"/>
      <c r="H138" s="38"/>
    </row>
    <row r="139" spans="1:8" ht="12.75" customHeight="1">
      <c r="A139" s="26">
        <v>44504</v>
      </c>
      <c r="B139" s="27"/>
      <c r="C139" s="30">
        <f>ROUND(11.6,5)</f>
        <v>11.6</v>
      </c>
      <c r="D139" s="30">
        <f>F139</f>
        <v>12.29525</v>
      </c>
      <c r="E139" s="30">
        <f>F139</f>
        <v>12.29525</v>
      </c>
      <c r="F139" s="30">
        <f>ROUND(12.29525,5)</f>
        <v>12.29525</v>
      </c>
      <c r="G139" s="28"/>
      <c r="H139" s="38"/>
    </row>
    <row r="140" spans="1:8" ht="12.75" customHeight="1">
      <c r="A140" s="26">
        <v>44595</v>
      </c>
      <c r="B140" s="27"/>
      <c r="C140" s="30">
        <f>ROUND(11.6,5)</f>
        <v>11.6</v>
      </c>
      <c r="D140" s="30">
        <f>F140</f>
        <v>12.54577</v>
      </c>
      <c r="E140" s="30">
        <f>F140</f>
        <v>12.54577</v>
      </c>
      <c r="F140" s="30">
        <f>ROUND(12.54577,5)</f>
        <v>12.54577</v>
      </c>
      <c r="G140" s="28"/>
      <c r="H140" s="38"/>
    </row>
    <row r="141" spans="1:8" ht="12.75" customHeight="1">
      <c r="A141" s="26">
        <v>44686</v>
      </c>
      <c r="B141" s="27"/>
      <c r="C141" s="30">
        <f>ROUND(11.6,5)</f>
        <v>11.6</v>
      </c>
      <c r="D141" s="30">
        <f>F141</f>
        <v>12.82295</v>
      </c>
      <c r="E141" s="30">
        <f>F141</f>
        <v>12.82295</v>
      </c>
      <c r="F141" s="30">
        <f>ROUND(12.82295,5)</f>
        <v>12.82295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44322</v>
      </c>
      <c r="B143" s="27"/>
      <c r="C143" s="30">
        <f>ROUND(4.665,5)</f>
        <v>4.665</v>
      </c>
      <c r="D143" s="30">
        <f>F143</f>
        <v>4.75516</v>
      </c>
      <c r="E143" s="30">
        <f>F143</f>
        <v>4.75516</v>
      </c>
      <c r="F143" s="30">
        <f>ROUND(4.75516,5)</f>
        <v>4.75516</v>
      </c>
      <c r="G143" s="28"/>
      <c r="H143" s="38"/>
    </row>
    <row r="144" spans="1:8" ht="12.75" customHeight="1">
      <c r="A144" s="26">
        <v>44413</v>
      </c>
      <c r="B144" s="27"/>
      <c r="C144" s="30">
        <f>ROUND(4.665,5)</f>
        <v>4.665</v>
      </c>
      <c r="D144" s="30">
        <f>F144</f>
        <v>4.82742</v>
      </c>
      <c r="E144" s="30">
        <f>F144</f>
        <v>4.82742</v>
      </c>
      <c r="F144" s="30">
        <f>ROUND(4.82742,5)</f>
        <v>4.82742</v>
      </c>
      <c r="G144" s="28"/>
      <c r="H144" s="38"/>
    </row>
    <row r="145" spans="1:8" ht="12.75" customHeight="1">
      <c r="A145" s="26">
        <v>44504</v>
      </c>
      <c r="B145" s="27"/>
      <c r="C145" s="30">
        <f>ROUND(4.665,5)</f>
        <v>4.665</v>
      </c>
      <c r="D145" s="30">
        <f>F145</f>
        <v>4.92554</v>
      </c>
      <c r="E145" s="30">
        <f>F145</f>
        <v>4.92554</v>
      </c>
      <c r="F145" s="30">
        <f>ROUND(4.92554,5)</f>
        <v>4.92554</v>
      </c>
      <c r="G145" s="28"/>
      <c r="H145" s="38"/>
    </row>
    <row r="146" spans="1:8" ht="12.75" customHeight="1">
      <c r="A146" s="26">
        <v>44595</v>
      </c>
      <c r="B146" s="27"/>
      <c r="C146" s="30">
        <f>ROUND(4.665,5)</f>
        <v>4.665</v>
      </c>
      <c r="D146" s="30">
        <f>F146</f>
        <v>5.0596</v>
      </c>
      <c r="E146" s="30">
        <f>F146</f>
        <v>5.0596</v>
      </c>
      <c r="F146" s="30">
        <f>ROUND(5.0596,5)</f>
        <v>5.0596</v>
      </c>
      <c r="G146" s="28"/>
      <c r="H146" s="38"/>
    </row>
    <row r="147" spans="1:8" ht="12.75" customHeight="1">
      <c r="A147" s="26">
        <v>44686</v>
      </c>
      <c r="B147" s="27"/>
      <c r="C147" s="30">
        <f>ROUND(4.665,5)</f>
        <v>4.665</v>
      </c>
      <c r="D147" s="30">
        <f>F147</f>
        <v>5.3425</v>
      </c>
      <c r="E147" s="30">
        <f>F147</f>
        <v>5.3425</v>
      </c>
      <c r="F147" s="30">
        <f>ROUND(5.3425,5)</f>
        <v>5.3425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44322</v>
      </c>
      <c r="B149" s="27"/>
      <c r="C149" s="30">
        <f>ROUND(10.13,5)</f>
        <v>10.13</v>
      </c>
      <c r="D149" s="30">
        <f>F149</f>
        <v>10.3167</v>
      </c>
      <c r="E149" s="30">
        <f>F149</f>
        <v>10.3167</v>
      </c>
      <c r="F149" s="30">
        <f>ROUND(10.3167,5)</f>
        <v>10.3167</v>
      </c>
      <c r="G149" s="28"/>
      <c r="H149" s="38"/>
    </row>
    <row r="150" spans="1:8" ht="12.75" customHeight="1">
      <c r="A150" s="26">
        <v>44413</v>
      </c>
      <c r="B150" s="27"/>
      <c r="C150" s="30">
        <f>ROUND(10.13,5)</f>
        <v>10.13</v>
      </c>
      <c r="D150" s="30">
        <f>F150</f>
        <v>10.51977</v>
      </c>
      <c r="E150" s="30">
        <f>F150</f>
        <v>10.51977</v>
      </c>
      <c r="F150" s="30">
        <f>ROUND(10.51977,5)</f>
        <v>10.51977</v>
      </c>
      <c r="G150" s="28"/>
      <c r="H150" s="38"/>
    </row>
    <row r="151" spans="1:8" ht="12.75" customHeight="1">
      <c r="A151" s="26">
        <v>44504</v>
      </c>
      <c r="B151" s="27"/>
      <c r="C151" s="30">
        <f>ROUND(10.13,5)</f>
        <v>10.13</v>
      </c>
      <c r="D151" s="30">
        <f>F151</f>
        <v>10.72807</v>
      </c>
      <c r="E151" s="30">
        <f>F151</f>
        <v>10.72807</v>
      </c>
      <c r="F151" s="30">
        <f>ROUND(10.72807,5)</f>
        <v>10.72807</v>
      </c>
      <c r="G151" s="28"/>
      <c r="H151" s="38"/>
    </row>
    <row r="152" spans="1:8" ht="12.75" customHeight="1">
      <c r="A152" s="26">
        <v>44595</v>
      </c>
      <c r="B152" s="27"/>
      <c r="C152" s="30">
        <f>ROUND(10.13,5)</f>
        <v>10.13</v>
      </c>
      <c r="D152" s="30">
        <f>F152</f>
        <v>10.95117</v>
      </c>
      <c r="E152" s="30">
        <f>F152</f>
        <v>10.95117</v>
      </c>
      <c r="F152" s="30">
        <f>ROUND(10.95117,5)</f>
        <v>10.95117</v>
      </c>
      <c r="G152" s="28"/>
      <c r="H152" s="38"/>
    </row>
    <row r="153" spans="1:8" ht="12.75" customHeight="1">
      <c r="A153" s="26">
        <v>44686</v>
      </c>
      <c r="B153" s="27"/>
      <c r="C153" s="30">
        <f>ROUND(10.13,5)</f>
        <v>10.13</v>
      </c>
      <c r="D153" s="30">
        <f>F153</f>
        <v>11.18762</v>
      </c>
      <c r="E153" s="30">
        <f>F153</f>
        <v>11.18762</v>
      </c>
      <c r="F153" s="30">
        <f>ROUND(11.18762,5)</f>
        <v>11.18762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44322</v>
      </c>
      <c r="B155" s="27"/>
      <c r="C155" s="30">
        <f>ROUND(6.675,5)</f>
        <v>6.675</v>
      </c>
      <c r="D155" s="30">
        <f>F155</f>
        <v>6.82131</v>
      </c>
      <c r="E155" s="30">
        <f>F155</f>
        <v>6.82131</v>
      </c>
      <c r="F155" s="30">
        <f>ROUND(6.82131,5)</f>
        <v>6.82131</v>
      </c>
      <c r="G155" s="28"/>
      <c r="H155" s="38"/>
    </row>
    <row r="156" spans="1:8" ht="12.75" customHeight="1">
      <c r="A156" s="26">
        <v>44413</v>
      </c>
      <c r="B156" s="27"/>
      <c r="C156" s="30">
        <f>ROUND(6.675,5)</f>
        <v>6.675</v>
      </c>
      <c r="D156" s="30">
        <f>F156</f>
        <v>6.97371</v>
      </c>
      <c r="E156" s="30">
        <f>F156</f>
        <v>6.97371</v>
      </c>
      <c r="F156" s="30">
        <f>ROUND(6.97371,5)</f>
        <v>6.97371</v>
      </c>
      <c r="G156" s="28"/>
      <c r="H156" s="38"/>
    </row>
    <row r="157" spans="1:8" ht="12.75" customHeight="1">
      <c r="A157" s="26">
        <v>44504</v>
      </c>
      <c r="B157" s="27"/>
      <c r="C157" s="30">
        <f>ROUND(6.675,5)</f>
        <v>6.675</v>
      </c>
      <c r="D157" s="30">
        <f>F157</f>
        <v>7.13407</v>
      </c>
      <c r="E157" s="30">
        <f>F157</f>
        <v>7.13407</v>
      </c>
      <c r="F157" s="30">
        <f>ROUND(7.13407,5)</f>
        <v>7.13407</v>
      </c>
      <c r="G157" s="28"/>
      <c r="H157" s="38"/>
    </row>
    <row r="158" spans="1:8" ht="12.75" customHeight="1">
      <c r="A158" s="26">
        <v>44595</v>
      </c>
      <c r="B158" s="27"/>
      <c r="C158" s="30">
        <f>ROUND(6.675,5)</f>
        <v>6.675</v>
      </c>
      <c r="D158" s="30">
        <f>F158</f>
        <v>7.30967</v>
      </c>
      <c r="E158" s="30">
        <f>F158</f>
        <v>7.30967</v>
      </c>
      <c r="F158" s="30">
        <f>ROUND(7.30967,5)</f>
        <v>7.30967</v>
      </c>
      <c r="G158" s="28"/>
      <c r="H158" s="38"/>
    </row>
    <row r="159" spans="1:8" ht="12.75" customHeight="1">
      <c r="A159" s="26">
        <v>44686</v>
      </c>
      <c r="B159" s="27"/>
      <c r="C159" s="30">
        <f>ROUND(6.675,5)</f>
        <v>6.675</v>
      </c>
      <c r="D159" s="30">
        <f>F159</f>
        <v>7.5259</v>
      </c>
      <c r="E159" s="30">
        <f>F159</f>
        <v>7.5259</v>
      </c>
      <c r="F159" s="30">
        <f>ROUND(7.5259,5)</f>
        <v>7.5259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44322</v>
      </c>
      <c r="B161" s="27"/>
      <c r="C161" s="30">
        <f>ROUND(1.45,5)</f>
        <v>1.45</v>
      </c>
      <c r="D161" s="30">
        <f>F161</f>
        <v>322.01434</v>
      </c>
      <c r="E161" s="30">
        <f>F161</f>
        <v>322.01434</v>
      </c>
      <c r="F161" s="30">
        <f>ROUND(322.01434,5)</f>
        <v>322.01434</v>
      </c>
      <c r="G161" s="28"/>
      <c r="H161" s="38"/>
    </row>
    <row r="162" spans="1:8" ht="12.75" customHeight="1">
      <c r="A162" s="26">
        <v>44413</v>
      </c>
      <c r="B162" s="27"/>
      <c r="C162" s="30">
        <f>ROUND(1.45,5)</f>
        <v>1.45</v>
      </c>
      <c r="D162" s="30">
        <f>F162</f>
        <v>317.56943</v>
      </c>
      <c r="E162" s="30">
        <f>F162</f>
        <v>317.56943</v>
      </c>
      <c r="F162" s="30">
        <f>ROUND(317.56943,5)</f>
        <v>317.56943</v>
      </c>
      <c r="G162" s="28"/>
      <c r="H162" s="38"/>
    </row>
    <row r="163" spans="1:8" ht="12.75" customHeight="1">
      <c r="A163" s="26">
        <v>44504</v>
      </c>
      <c r="B163" s="27"/>
      <c r="C163" s="30">
        <f>ROUND(1.45,5)</f>
        <v>1.45</v>
      </c>
      <c r="D163" s="30">
        <f>F163</f>
        <v>321.03567</v>
      </c>
      <c r="E163" s="30">
        <f>F163</f>
        <v>321.03567</v>
      </c>
      <c r="F163" s="30">
        <f>ROUND(321.03567,5)</f>
        <v>321.03567</v>
      </c>
      <c r="G163" s="28"/>
      <c r="H163" s="38"/>
    </row>
    <row r="164" spans="1:8" ht="12.75" customHeight="1">
      <c r="A164" s="26">
        <v>44595</v>
      </c>
      <c r="B164" s="27"/>
      <c r="C164" s="30">
        <f>ROUND(1.45,5)</f>
        <v>1.45</v>
      </c>
      <c r="D164" s="30">
        <f>F164</f>
        <v>316.54375</v>
      </c>
      <c r="E164" s="30">
        <f>F164</f>
        <v>316.54375</v>
      </c>
      <c r="F164" s="30">
        <f>ROUND(316.54375,5)</f>
        <v>316.54375</v>
      </c>
      <c r="G164" s="28"/>
      <c r="H164" s="38"/>
    </row>
    <row r="165" spans="1:8" ht="12.75" customHeight="1">
      <c r="A165" s="26">
        <v>44686</v>
      </c>
      <c r="B165" s="27"/>
      <c r="C165" s="30">
        <f>ROUND(1.45,5)</f>
        <v>1.45</v>
      </c>
      <c r="D165" s="30">
        <f>F165</f>
        <v>319.87929</v>
      </c>
      <c r="E165" s="30">
        <f>F165</f>
        <v>319.87929</v>
      </c>
      <c r="F165" s="30">
        <f>ROUND(319.87929,5)</f>
        <v>319.87929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44322</v>
      </c>
      <c r="B167" s="27"/>
      <c r="C167" s="30">
        <f>ROUND(4.18,5)</f>
        <v>4.18</v>
      </c>
      <c r="D167" s="30">
        <f>F167</f>
        <v>227.25021</v>
      </c>
      <c r="E167" s="30">
        <f>F167</f>
        <v>227.25021</v>
      </c>
      <c r="F167" s="30">
        <f>ROUND(227.25021,5)</f>
        <v>227.25021</v>
      </c>
      <c r="G167" s="28"/>
      <c r="H167" s="38"/>
    </row>
    <row r="168" spans="1:8" ht="12.75" customHeight="1">
      <c r="A168" s="26">
        <v>44413</v>
      </c>
      <c r="B168" s="27"/>
      <c r="C168" s="30">
        <f>ROUND(4.18,5)</f>
        <v>4.18</v>
      </c>
      <c r="D168" s="30">
        <f>F168</f>
        <v>225.50921</v>
      </c>
      <c r="E168" s="30">
        <f>F168</f>
        <v>225.50921</v>
      </c>
      <c r="F168" s="30">
        <f>ROUND(225.50921,5)</f>
        <v>225.50921</v>
      </c>
      <c r="G168" s="28"/>
      <c r="H168" s="38"/>
    </row>
    <row r="169" spans="1:8" ht="12.75" customHeight="1">
      <c r="A169" s="26">
        <v>44504</v>
      </c>
      <c r="B169" s="27"/>
      <c r="C169" s="30">
        <f>ROUND(4.18,5)</f>
        <v>4.18</v>
      </c>
      <c r="D169" s="30">
        <f>F169</f>
        <v>227.97046</v>
      </c>
      <c r="E169" s="30">
        <f>F169</f>
        <v>227.97046</v>
      </c>
      <c r="F169" s="30">
        <f>ROUND(227.97046,5)</f>
        <v>227.97046</v>
      </c>
      <c r="G169" s="28"/>
      <c r="H169" s="38"/>
    </row>
    <row r="170" spans="1:8" ht="12.75" customHeight="1">
      <c r="A170" s="26">
        <v>44595</v>
      </c>
      <c r="B170" s="27"/>
      <c r="C170" s="30">
        <f>ROUND(4.18,5)</f>
        <v>4.18</v>
      </c>
      <c r="D170" s="30">
        <f>F170</f>
        <v>226.22859</v>
      </c>
      <c r="E170" s="30">
        <f>F170</f>
        <v>226.22859</v>
      </c>
      <c r="F170" s="30">
        <f>ROUND(226.22859,5)</f>
        <v>226.22859</v>
      </c>
      <c r="G170" s="28"/>
      <c r="H170" s="38"/>
    </row>
    <row r="171" spans="1:8" ht="12.75" customHeight="1">
      <c r="A171" s="26">
        <v>44686</v>
      </c>
      <c r="B171" s="27"/>
      <c r="C171" s="30">
        <f>ROUND(4.18,5)</f>
        <v>4.18</v>
      </c>
      <c r="D171" s="30">
        <f>F171</f>
        <v>228.61316</v>
      </c>
      <c r="E171" s="30">
        <f>F171</f>
        <v>228.61316</v>
      </c>
      <c r="F171" s="30">
        <f>ROUND(228.61316,5)</f>
        <v>228.61316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44322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44322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44413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44504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44595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44686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44322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44413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44504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44595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44686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44322</v>
      </c>
      <c r="B187" s="27"/>
      <c r="C187" s="30">
        <f>ROUND(3.77,5)</f>
        <v>3.77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44413</v>
      </c>
      <c r="B188" s="27"/>
      <c r="C188" s="30">
        <f>ROUND(3.77,5)</f>
        <v>3.77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44504</v>
      </c>
      <c r="B189" s="27"/>
      <c r="C189" s="30">
        <f>ROUND(3.77,5)</f>
        <v>3.77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44595</v>
      </c>
      <c r="B190" s="27"/>
      <c r="C190" s="30">
        <f>ROUND(3.77,5)</f>
        <v>3.77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44686</v>
      </c>
      <c r="B191" s="27"/>
      <c r="C191" s="30">
        <f>ROUND(3.77,5)</f>
        <v>3.77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44322</v>
      </c>
      <c r="B193" s="27"/>
      <c r="C193" s="30">
        <f>ROUND(10.06,5)</f>
        <v>10.06</v>
      </c>
      <c r="D193" s="30">
        <f>F193</f>
        <v>10.22766</v>
      </c>
      <c r="E193" s="30">
        <f>F193</f>
        <v>10.22766</v>
      </c>
      <c r="F193" s="30">
        <f>ROUND(10.22766,5)</f>
        <v>10.22766</v>
      </c>
      <c r="G193" s="28"/>
      <c r="H193" s="38"/>
    </row>
    <row r="194" spans="1:8" ht="12.75" customHeight="1">
      <c r="A194" s="26">
        <v>44413</v>
      </c>
      <c r="B194" s="27"/>
      <c r="C194" s="30">
        <f>ROUND(10.06,5)</f>
        <v>10.06</v>
      </c>
      <c r="D194" s="30">
        <f>F194</f>
        <v>10.40584</v>
      </c>
      <c r="E194" s="30">
        <f>F194</f>
        <v>10.40584</v>
      </c>
      <c r="F194" s="30">
        <f>ROUND(10.40584,5)</f>
        <v>10.40584</v>
      </c>
      <c r="G194" s="28"/>
      <c r="H194" s="38"/>
    </row>
    <row r="195" spans="1:8" ht="12.75" customHeight="1">
      <c r="A195" s="26">
        <v>44504</v>
      </c>
      <c r="B195" s="27"/>
      <c r="C195" s="30">
        <f>ROUND(10.06,5)</f>
        <v>10.06</v>
      </c>
      <c r="D195" s="30">
        <f>F195</f>
        <v>10.58744</v>
      </c>
      <c r="E195" s="30">
        <f>F195</f>
        <v>10.58744</v>
      </c>
      <c r="F195" s="30">
        <f>ROUND(10.58744,5)</f>
        <v>10.58744</v>
      </c>
      <c r="G195" s="28"/>
      <c r="H195" s="38"/>
    </row>
    <row r="196" spans="1:8" ht="12.75" customHeight="1">
      <c r="A196" s="26">
        <v>44595</v>
      </c>
      <c r="B196" s="27"/>
      <c r="C196" s="30">
        <f>ROUND(10.06,5)</f>
        <v>10.06</v>
      </c>
      <c r="D196" s="30">
        <f>F196</f>
        <v>10.77737</v>
      </c>
      <c r="E196" s="30">
        <f>F196</f>
        <v>10.77737</v>
      </c>
      <c r="F196" s="30">
        <f>ROUND(10.77737,5)</f>
        <v>10.77737</v>
      </c>
      <c r="G196" s="28"/>
      <c r="H196" s="38"/>
    </row>
    <row r="197" spans="1:8" ht="12.75" customHeight="1">
      <c r="A197" s="26">
        <v>44686</v>
      </c>
      <c r="B197" s="27"/>
      <c r="C197" s="30">
        <f>ROUND(10.06,5)</f>
        <v>10.06</v>
      </c>
      <c r="D197" s="30">
        <f>F197</f>
        <v>10.98462</v>
      </c>
      <c r="E197" s="30">
        <f>F197</f>
        <v>10.98462</v>
      </c>
      <c r="F197" s="30">
        <f>ROUND(10.98462,5)</f>
        <v>10.98462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44322</v>
      </c>
      <c r="B199" s="27"/>
      <c r="C199" s="30">
        <f>ROUND(3.435,5)</f>
        <v>3.435</v>
      </c>
      <c r="D199" s="30">
        <f>F199</f>
        <v>197.59562</v>
      </c>
      <c r="E199" s="30">
        <f>F199</f>
        <v>197.59562</v>
      </c>
      <c r="F199" s="30">
        <f>ROUND(197.59562,5)</f>
        <v>197.59562</v>
      </c>
      <c r="G199" s="28"/>
      <c r="H199" s="38"/>
    </row>
    <row r="200" spans="1:8" ht="12.75" customHeight="1">
      <c r="A200" s="26">
        <v>44413</v>
      </c>
      <c r="B200" s="27"/>
      <c r="C200" s="30">
        <f>ROUND(3.435,5)</f>
        <v>3.435</v>
      </c>
      <c r="D200" s="30">
        <f>F200</f>
        <v>199.7755</v>
      </c>
      <c r="E200" s="30">
        <f>F200</f>
        <v>199.7755</v>
      </c>
      <c r="F200" s="30">
        <f>ROUND(199.7755,5)</f>
        <v>199.7755</v>
      </c>
      <c r="G200" s="28"/>
      <c r="H200" s="38"/>
    </row>
    <row r="201" spans="1:8" ht="12.75" customHeight="1">
      <c r="A201" s="26">
        <v>44504</v>
      </c>
      <c r="B201" s="27"/>
      <c r="C201" s="30">
        <f>ROUND(3.435,5)</f>
        <v>3.435</v>
      </c>
      <c r="D201" s="30">
        <f>F201</f>
        <v>199.21826</v>
      </c>
      <c r="E201" s="30">
        <f>F201</f>
        <v>199.21826</v>
      </c>
      <c r="F201" s="30">
        <f>ROUND(199.21826,5)</f>
        <v>199.21826</v>
      </c>
      <c r="G201" s="28"/>
      <c r="H201" s="38"/>
    </row>
    <row r="202" spans="1:8" ht="12.75" customHeight="1">
      <c r="A202" s="26">
        <v>44595</v>
      </c>
      <c r="B202" s="27"/>
      <c r="C202" s="30">
        <f>ROUND(3.435,5)</f>
        <v>3.435</v>
      </c>
      <c r="D202" s="30">
        <f>F202</f>
        <v>201.45204</v>
      </c>
      <c r="E202" s="30">
        <f>F202</f>
        <v>201.45204</v>
      </c>
      <c r="F202" s="30">
        <f>ROUND(201.45204,5)</f>
        <v>201.45204</v>
      </c>
      <c r="G202" s="28"/>
      <c r="H202" s="38"/>
    </row>
    <row r="203" spans="1:8" ht="12.75" customHeight="1">
      <c r="A203" s="26">
        <v>44686</v>
      </c>
      <c r="B203" s="27"/>
      <c r="C203" s="30">
        <f>ROUND(3.435,5)</f>
        <v>3.435</v>
      </c>
      <c r="D203" s="30">
        <f>F203</f>
        <v>200.78146</v>
      </c>
      <c r="E203" s="30">
        <f>F203</f>
        <v>200.78146</v>
      </c>
      <c r="F203" s="30">
        <f>ROUND(200.78146,5)</f>
        <v>200.78146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44322</v>
      </c>
      <c r="B205" s="27"/>
      <c r="C205" s="30">
        <f>ROUND(0.91,5)</f>
        <v>0.91</v>
      </c>
      <c r="D205" s="30">
        <f>F205</f>
        <v>171.89032</v>
      </c>
      <c r="E205" s="30">
        <f>F205</f>
        <v>171.89032</v>
      </c>
      <c r="F205" s="30">
        <f>ROUND(171.89032,5)</f>
        <v>171.89032</v>
      </c>
      <c r="G205" s="28"/>
      <c r="H205" s="38"/>
    </row>
    <row r="206" spans="1:8" ht="12.75" customHeight="1">
      <c r="A206" s="26">
        <v>44413</v>
      </c>
      <c r="B206" s="27"/>
      <c r="C206" s="30">
        <f>ROUND(0.91,5)</f>
        <v>0.91</v>
      </c>
      <c r="D206" s="30">
        <f>F206</f>
        <v>171.45623</v>
      </c>
      <c r="E206" s="30">
        <f>F206</f>
        <v>171.45623</v>
      </c>
      <c r="F206" s="30">
        <f>ROUND(171.45623,5)</f>
        <v>171.45623</v>
      </c>
      <c r="G206" s="28"/>
      <c r="H206" s="38"/>
    </row>
    <row r="207" spans="1:8" ht="12.75" customHeight="1">
      <c r="A207" s="26">
        <v>44504</v>
      </c>
      <c r="B207" s="27"/>
      <c r="C207" s="30">
        <f>ROUND(0.91,5)</f>
        <v>0.91</v>
      </c>
      <c r="D207" s="30">
        <f>F207</f>
        <v>173.32754</v>
      </c>
      <c r="E207" s="30">
        <f>F207</f>
        <v>173.32754</v>
      </c>
      <c r="F207" s="30">
        <f>ROUND(173.32754,5)</f>
        <v>173.32754</v>
      </c>
      <c r="G207" s="28"/>
      <c r="H207" s="38"/>
    </row>
    <row r="208" spans="1:8" ht="12.75" customHeight="1">
      <c r="A208" s="26">
        <v>44595</v>
      </c>
      <c r="B208" s="27"/>
      <c r="C208" s="30">
        <f>ROUND(0.91,5)</f>
        <v>0.91</v>
      </c>
      <c r="D208" s="30">
        <f>F208</f>
        <v>0</v>
      </c>
      <c r="E208" s="30">
        <f>F208</f>
        <v>0</v>
      </c>
      <c r="F208" s="30">
        <f>ROUND(0,5)</f>
        <v>0</v>
      </c>
      <c r="G208" s="28"/>
      <c r="H208" s="38"/>
    </row>
    <row r="209" spans="1:8" ht="12.75" customHeight="1">
      <c r="A209" s="26">
        <v>44686</v>
      </c>
      <c r="B209" s="27"/>
      <c r="C209" s="30">
        <f>ROUND(0.91,5)</f>
        <v>0.91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44322</v>
      </c>
      <c r="B211" s="27"/>
      <c r="C211" s="30">
        <f>ROUND(9.02,5)</f>
        <v>9.02</v>
      </c>
      <c r="D211" s="30">
        <f>F211</f>
        <v>9.19066</v>
      </c>
      <c r="E211" s="30">
        <f>F211</f>
        <v>9.19066</v>
      </c>
      <c r="F211" s="30">
        <f>ROUND(9.19066,5)</f>
        <v>9.19066</v>
      </c>
      <c r="G211" s="28"/>
      <c r="H211" s="38"/>
    </row>
    <row r="212" spans="1:8" ht="12.75" customHeight="1">
      <c r="A212" s="26">
        <v>44413</v>
      </c>
      <c r="B212" s="27"/>
      <c r="C212" s="30">
        <f>ROUND(9.02,5)</f>
        <v>9.02</v>
      </c>
      <c r="D212" s="30">
        <f>F212</f>
        <v>9.37511</v>
      </c>
      <c r="E212" s="30">
        <f>F212</f>
        <v>9.37511</v>
      </c>
      <c r="F212" s="30">
        <f>ROUND(9.37511,5)</f>
        <v>9.37511</v>
      </c>
      <c r="G212" s="28"/>
      <c r="H212" s="38"/>
    </row>
    <row r="213" spans="1:8" ht="12.75" customHeight="1">
      <c r="A213" s="26">
        <v>44504</v>
      </c>
      <c r="B213" s="27"/>
      <c r="C213" s="30">
        <f>ROUND(9.02,5)</f>
        <v>9.02</v>
      </c>
      <c r="D213" s="30">
        <f>F213</f>
        <v>9.56657</v>
      </c>
      <c r="E213" s="30">
        <f>F213</f>
        <v>9.56657</v>
      </c>
      <c r="F213" s="30">
        <f>ROUND(9.56657,5)</f>
        <v>9.56657</v>
      </c>
      <c r="G213" s="28"/>
      <c r="H213" s="38"/>
    </row>
    <row r="214" spans="1:8" ht="12.75" customHeight="1">
      <c r="A214" s="26">
        <v>44595</v>
      </c>
      <c r="B214" s="27"/>
      <c r="C214" s="30">
        <f>ROUND(9.02,5)</f>
        <v>9.02</v>
      </c>
      <c r="D214" s="30">
        <f>F214</f>
        <v>9.77275</v>
      </c>
      <c r="E214" s="30">
        <f>F214</f>
        <v>9.77275</v>
      </c>
      <c r="F214" s="30">
        <f>ROUND(9.77275,5)</f>
        <v>9.77275</v>
      </c>
      <c r="G214" s="28"/>
      <c r="H214" s="38"/>
    </row>
    <row r="215" spans="1:8" ht="12.75" customHeight="1">
      <c r="A215" s="26">
        <v>44686</v>
      </c>
      <c r="B215" s="27"/>
      <c r="C215" s="30">
        <f>ROUND(9.02,5)</f>
        <v>9.02</v>
      </c>
      <c r="D215" s="30">
        <f>F215</f>
        <v>9.99561</v>
      </c>
      <c r="E215" s="30">
        <f>F215</f>
        <v>9.99561</v>
      </c>
      <c r="F215" s="30">
        <f>ROUND(9.99561,5)</f>
        <v>9.99561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44322</v>
      </c>
      <c r="B217" s="27"/>
      <c r="C217" s="30">
        <f>ROUND(10.48,5)</f>
        <v>10.48</v>
      </c>
      <c r="D217" s="30">
        <f>F217</f>
        <v>10.64435</v>
      </c>
      <c r="E217" s="30">
        <f>F217</f>
        <v>10.64435</v>
      </c>
      <c r="F217" s="30">
        <f>ROUND(10.64435,5)</f>
        <v>10.64435</v>
      </c>
      <c r="G217" s="28"/>
      <c r="H217" s="38"/>
    </row>
    <row r="218" spans="1:8" ht="12.75" customHeight="1">
      <c r="A218" s="26">
        <v>44413</v>
      </c>
      <c r="B218" s="27"/>
      <c r="C218" s="30">
        <f>ROUND(10.48,5)</f>
        <v>10.48</v>
      </c>
      <c r="D218" s="30">
        <f>F218</f>
        <v>10.82215</v>
      </c>
      <c r="E218" s="30">
        <f>F218</f>
        <v>10.82215</v>
      </c>
      <c r="F218" s="30">
        <f>ROUND(10.82215,5)</f>
        <v>10.82215</v>
      </c>
      <c r="G218" s="28"/>
      <c r="H218" s="38"/>
    </row>
    <row r="219" spans="1:8" ht="12.75" customHeight="1">
      <c r="A219" s="26">
        <v>44504</v>
      </c>
      <c r="B219" s="27"/>
      <c r="C219" s="30">
        <f>ROUND(10.48,5)</f>
        <v>10.48</v>
      </c>
      <c r="D219" s="30">
        <f>F219</f>
        <v>11.00303</v>
      </c>
      <c r="E219" s="30">
        <f>F219</f>
        <v>11.00303</v>
      </c>
      <c r="F219" s="30">
        <f>ROUND(11.00303,5)</f>
        <v>11.00303</v>
      </c>
      <c r="G219" s="28"/>
      <c r="H219" s="38"/>
    </row>
    <row r="220" spans="1:8" ht="12.75" customHeight="1">
      <c r="A220" s="26">
        <v>44595</v>
      </c>
      <c r="B220" s="27"/>
      <c r="C220" s="30">
        <f>ROUND(10.48,5)</f>
        <v>10.48</v>
      </c>
      <c r="D220" s="30">
        <f>F220</f>
        <v>11.19513</v>
      </c>
      <c r="E220" s="30">
        <f>F220</f>
        <v>11.19513</v>
      </c>
      <c r="F220" s="30">
        <f>ROUND(11.19513,5)</f>
        <v>11.19513</v>
      </c>
      <c r="G220" s="28"/>
      <c r="H220" s="38"/>
    </row>
    <row r="221" spans="1:8" ht="12.75" customHeight="1">
      <c r="A221" s="26">
        <v>44686</v>
      </c>
      <c r="B221" s="27"/>
      <c r="C221" s="30">
        <f>ROUND(10.48,5)</f>
        <v>10.48</v>
      </c>
      <c r="D221" s="30">
        <f>F221</f>
        <v>11.39669</v>
      </c>
      <c r="E221" s="30">
        <f>F221</f>
        <v>11.39669</v>
      </c>
      <c r="F221" s="30">
        <f>ROUND(11.39669,5)</f>
        <v>11.39669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44322</v>
      </c>
      <c r="B223" s="27"/>
      <c r="C223" s="30">
        <f>ROUND(10.545,5)</f>
        <v>10.545</v>
      </c>
      <c r="D223" s="30">
        <f>F223</f>
        <v>10.71107</v>
      </c>
      <c r="E223" s="30">
        <f>F223</f>
        <v>10.71107</v>
      </c>
      <c r="F223" s="30">
        <f>ROUND(10.71107,5)</f>
        <v>10.71107</v>
      </c>
      <c r="G223" s="28"/>
      <c r="H223" s="38"/>
    </row>
    <row r="224" spans="1:8" ht="12.75" customHeight="1">
      <c r="A224" s="26">
        <v>44413</v>
      </c>
      <c r="B224" s="27"/>
      <c r="C224" s="30">
        <f>ROUND(10.545,5)</f>
        <v>10.545</v>
      </c>
      <c r="D224" s="30">
        <f>F224</f>
        <v>10.89126</v>
      </c>
      <c r="E224" s="30">
        <f>F224</f>
        <v>10.89126</v>
      </c>
      <c r="F224" s="30">
        <f>ROUND(10.89126,5)</f>
        <v>10.89126</v>
      </c>
      <c r="G224" s="28"/>
      <c r="H224" s="38"/>
    </row>
    <row r="225" spans="1:8" ht="12.75" customHeight="1">
      <c r="A225" s="26">
        <v>44504</v>
      </c>
      <c r="B225" s="27"/>
      <c r="C225" s="30">
        <f>ROUND(10.545,5)</f>
        <v>10.545</v>
      </c>
      <c r="D225" s="30">
        <f>F225</f>
        <v>11.07462</v>
      </c>
      <c r="E225" s="30">
        <f>F225</f>
        <v>11.07462</v>
      </c>
      <c r="F225" s="30">
        <f>ROUND(11.07462,5)</f>
        <v>11.07462</v>
      </c>
      <c r="G225" s="28"/>
      <c r="H225" s="38"/>
    </row>
    <row r="226" spans="1:8" ht="12.75" customHeight="1">
      <c r="A226" s="26">
        <v>44595</v>
      </c>
      <c r="B226" s="27"/>
      <c r="C226" s="30">
        <f>ROUND(10.545,5)</f>
        <v>10.545</v>
      </c>
      <c r="D226" s="30">
        <f>F226</f>
        <v>11.26987</v>
      </c>
      <c r="E226" s="30">
        <f>F226</f>
        <v>11.26987</v>
      </c>
      <c r="F226" s="30">
        <f>ROUND(11.26987,5)</f>
        <v>11.26987</v>
      </c>
      <c r="G226" s="28"/>
      <c r="H226" s="38"/>
    </row>
    <row r="227" spans="1:8" ht="12.75" customHeight="1">
      <c r="A227" s="26">
        <v>44686</v>
      </c>
      <c r="B227" s="27"/>
      <c r="C227" s="30">
        <f>ROUND(10.545,5)</f>
        <v>10.545</v>
      </c>
      <c r="D227" s="30">
        <f>F227</f>
        <v>11.47481</v>
      </c>
      <c r="E227" s="30">
        <f>F227</f>
        <v>11.47481</v>
      </c>
      <c r="F227" s="30">
        <f>ROUND(11.47481,5)</f>
        <v>11.47481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44322</v>
      </c>
      <c r="B229" s="27"/>
      <c r="C229" s="31">
        <f>ROUND(814.461,3)</f>
        <v>814.461</v>
      </c>
      <c r="D229" s="31">
        <f>F229</f>
        <v>821.982</v>
      </c>
      <c r="E229" s="31">
        <f>F229</f>
        <v>821.982</v>
      </c>
      <c r="F229" s="31">
        <f>ROUND(821.982,3)</f>
        <v>821.982</v>
      </c>
      <c r="G229" s="28"/>
      <c r="H229" s="38"/>
    </row>
    <row r="230" spans="1:8" ht="12.75" customHeight="1">
      <c r="A230" s="26">
        <v>44413</v>
      </c>
      <c r="B230" s="27"/>
      <c r="C230" s="31">
        <f>ROUND(814.461,3)</f>
        <v>814.461</v>
      </c>
      <c r="D230" s="31">
        <f>F230</f>
        <v>830.752</v>
      </c>
      <c r="E230" s="31">
        <f>F230</f>
        <v>830.752</v>
      </c>
      <c r="F230" s="31">
        <f>ROUND(830.752,3)</f>
        <v>830.752</v>
      </c>
      <c r="G230" s="28"/>
      <c r="H230" s="38"/>
    </row>
    <row r="231" spans="1:8" ht="12.75" customHeight="1">
      <c r="A231" s="26">
        <v>44504</v>
      </c>
      <c r="B231" s="27"/>
      <c r="C231" s="31">
        <f>ROUND(814.461,3)</f>
        <v>814.461</v>
      </c>
      <c r="D231" s="31">
        <f>F231</f>
        <v>839.714</v>
      </c>
      <c r="E231" s="31">
        <f>F231</f>
        <v>839.714</v>
      </c>
      <c r="F231" s="31">
        <f>ROUND(839.714,3)</f>
        <v>839.714</v>
      </c>
      <c r="G231" s="28"/>
      <c r="H231" s="38"/>
    </row>
    <row r="232" spans="1:8" ht="12.75" customHeight="1">
      <c r="A232" s="26">
        <v>44595</v>
      </c>
      <c r="B232" s="27"/>
      <c r="C232" s="31">
        <f>ROUND(814.461,3)</f>
        <v>814.461</v>
      </c>
      <c r="D232" s="31">
        <f>F232</f>
        <v>848.931</v>
      </c>
      <c r="E232" s="31">
        <f>F232</f>
        <v>848.931</v>
      </c>
      <c r="F232" s="31">
        <f>ROUND(848.931,3)</f>
        <v>848.931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44322</v>
      </c>
      <c r="B234" s="27"/>
      <c r="C234" s="31">
        <f>ROUND(792.958,3)</f>
        <v>792.958</v>
      </c>
      <c r="D234" s="31">
        <f>F234</f>
        <v>800.28</v>
      </c>
      <c r="E234" s="31">
        <f>F234</f>
        <v>800.28</v>
      </c>
      <c r="F234" s="31">
        <f>ROUND(800.28,3)</f>
        <v>800.28</v>
      </c>
      <c r="G234" s="28"/>
      <c r="H234" s="38"/>
    </row>
    <row r="235" spans="1:8" ht="12.75" customHeight="1">
      <c r="A235" s="26">
        <v>44413</v>
      </c>
      <c r="B235" s="27"/>
      <c r="C235" s="31">
        <f>ROUND(792.958,3)</f>
        <v>792.958</v>
      </c>
      <c r="D235" s="31">
        <f>F235</f>
        <v>808.819</v>
      </c>
      <c r="E235" s="31">
        <f>F235</f>
        <v>808.819</v>
      </c>
      <c r="F235" s="31">
        <f>ROUND(808.819,3)</f>
        <v>808.819</v>
      </c>
      <c r="G235" s="28"/>
      <c r="H235" s="38"/>
    </row>
    <row r="236" spans="1:8" ht="12.75" customHeight="1">
      <c r="A236" s="26">
        <v>44504</v>
      </c>
      <c r="B236" s="27"/>
      <c r="C236" s="31">
        <f>ROUND(792.958,3)</f>
        <v>792.958</v>
      </c>
      <c r="D236" s="31">
        <f>F236</f>
        <v>817.544</v>
      </c>
      <c r="E236" s="31">
        <f>F236</f>
        <v>817.544</v>
      </c>
      <c r="F236" s="31">
        <f>ROUND(817.544,3)</f>
        <v>817.544</v>
      </c>
      <c r="G236" s="28"/>
      <c r="H236" s="38"/>
    </row>
    <row r="237" spans="1:8" ht="12.75" customHeight="1">
      <c r="A237" s="26">
        <v>44595</v>
      </c>
      <c r="B237" s="27"/>
      <c r="C237" s="31">
        <f>ROUND(792.958,3)</f>
        <v>792.958</v>
      </c>
      <c r="D237" s="31">
        <f>F237</f>
        <v>826.518</v>
      </c>
      <c r="E237" s="31">
        <f>F237</f>
        <v>826.518</v>
      </c>
      <c r="F237" s="31">
        <f>ROUND(826.518,3)</f>
        <v>826.518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44322</v>
      </c>
      <c r="B239" s="27"/>
      <c r="C239" s="31">
        <f>ROUND(888.131,3)</f>
        <v>888.131</v>
      </c>
      <c r="D239" s="31">
        <f>F239</f>
        <v>896.332</v>
      </c>
      <c r="E239" s="31">
        <f>F239</f>
        <v>896.332</v>
      </c>
      <c r="F239" s="31">
        <f>ROUND(896.332,3)</f>
        <v>896.332</v>
      </c>
      <c r="G239" s="28"/>
      <c r="H239" s="38"/>
    </row>
    <row r="240" spans="1:8" ht="12.75" customHeight="1">
      <c r="A240" s="26">
        <v>44413</v>
      </c>
      <c r="B240" s="27"/>
      <c r="C240" s="31">
        <f>ROUND(888.131,3)</f>
        <v>888.131</v>
      </c>
      <c r="D240" s="31">
        <f>F240</f>
        <v>905.896</v>
      </c>
      <c r="E240" s="31">
        <f>F240</f>
        <v>905.896</v>
      </c>
      <c r="F240" s="31">
        <f>ROUND(905.896,3)</f>
        <v>905.896</v>
      </c>
      <c r="G240" s="28"/>
      <c r="H240" s="38"/>
    </row>
    <row r="241" spans="1:8" ht="12.75" customHeight="1">
      <c r="A241" s="26">
        <v>44504</v>
      </c>
      <c r="B241" s="27"/>
      <c r="C241" s="31">
        <f>ROUND(888.131,3)</f>
        <v>888.131</v>
      </c>
      <c r="D241" s="31">
        <f>F241</f>
        <v>915.668</v>
      </c>
      <c r="E241" s="31">
        <f>F241</f>
        <v>915.668</v>
      </c>
      <c r="F241" s="31">
        <f>ROUND(915.668,3)</f>
        <v>915.668</v>
      </c>
      <c r="G241" s="28"/>
      <c r="H241" s="38"/>
    </row>
    <row r="242" spans="1:8" ht="12.75" customHeight="1">
      <c r="A242" s="26">
        <v>44595</v>
      </c>
      <c r="B242" s="27"/>
      <c r="C242" s="31">
        <f>ROUND(888.131,3)</f>
        <v>888.131</v>
      </c>
      <c r="D242" s="31">
        <f>F242</f>
        <v>925.719</v>
      </c>
      <c r="E242" s="31">
        <f>F242</f>
        <v>925.719</v>
      </c>
      <c r="F242" s="31">
        <f>ROUND(925.719,3)</f>
        <v>925.719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44322</v>
      </c>
      <c r="B244" s="27"/>
      <c r="C244" s="31">
        <f>ROUND(776.985,3)</f>
        <v>776.985</v>
      </c>
      <c r="D244" s="31">
        <f>F244</f>
        <v>784.16</v>
      </c>
      <c r="E244" s="31">
        <f>F244</f>
        <v>784.16</v>
      </c>
      <c r="F244" s="31">
        <f>ROUND(784.16,3)</f>
        <v>784.16</v>
      </c>
      <c r="G244" s="28"/>
      <c r="H244" s="38"/>
    </row>
    <row r="245" spans="1:8" ht="12.75" customHeight="1">
      <c r="A245" s="26">
        <v>44413</v>
      </c>
      <c r="B245" s="27"/>
      <c r="C245" s="31">
        <f>ROUND(776.985,3)</f>
        <v>776.985</v>
      </c>
      <c r="D245" s="31">
        <f>F245</f>
        <v>792.527</v>
      </c>
      <c r="E245" s="31">
        <f>F245</f>
        <v>792.527</v>
      </c>
      <c r="F245" s="31">
        <f>ROUND(792.527,3)</f>
        <v>792.527</v>
      </c>
      <c r="G245" s="28"/>
      <c r="H245" s="38"/>
    </row>
    <row r="246" spans="1:8" ht="12.75" customHeight="1">
      <c r="A246" s="26">
        <v>44504</v>
      </c>
      <c r="B246" s="27"/>
      <c r="C246" s="31">
        <f>ROUND(776.985,3)</f>
        <v>776.985</v>
      </c>
      <c r="D246" s="31">
        <f>F246</f>
        <v>801.076</v>
      </c>
      <c r="E246" s="31">
        <f>F246</f>
        <v>801.076</v>
      </c>
      <c r="F246" s="31">
        <f>ROUND(801.076,3)</f>
        <v>801.076</v>
      </c>
      <c r="G246" s="28"/>
      <c r="H246" s="38"/>
    </row>
    <row r="247" spans="1:8" ht="12.75" customHeight="1">
      <c r="A247" s="26">
        <v>44595</v>
      </c>
      <c r="B247" s="27"/>
      <c r="C247" s="31">
        <f>ROUND(776.985,3)</f>
        <v>776.985</v>
      </c>
      <c r="D247" s="31">
        <f>F247</f>
        <v>809.869</v>
      </c>
      <c r="E247" s="31">
        <f>F247</f>
        <v>809.869</v>
      </c>
      <c r="F247" s="31">
        <f>ROUND(809.869,3)</f>
        <v>809.869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44322</v>
      </c>
      <c r="B249" s="27"/>
      <c r="C249" s="31">
        <f>ROUND(277.601905709179,3)</f>
        <v>277.602</v>
      </c>
      <c r="D249" s="31">
        <f>F249</f>
        <v>280.23</v>
      </c>
      <c r="E249" s="31">
        <f>F249</f>
        <v>280.23</v>
      </c>
      <c r="F249" s="31">
        <f>ROUND(280.23,3)</f>
        <v>280.23</v>
      </c>
      <c r="G249" s="28"/>
      <c r="H249" s="38"/>
    </row>
    <row r="250" spans="1:8" ht="12.75" customHeight="1">
      <c r="A250" s="26">
        <v>44413</v>
      </c>
      <c r="B250" s="27"/>
      <c r="C250" s="31">
        <f>ROUND(277.601905709179,3)</f>
        <v>277.602</v>
      </c>
      <c r="D250" s="31">
        <f>F250</f>
        <v>283.289</v>
      </c>
      <c r="E250" s="31">
        <f>F250</f>
        <v>283.289</v>
      </c>
      <c r="F250" s="31">
        <f>ROUND(283.289,3)</f>
        <v>283.289</v>
      </c>
      <c r="G250" s="28"/>
      <c r="H250" s="38"/>
    </row>
    <row r="251" spans="1:8" ht="12.75" customHeight="1">
      <c r="A251" s="26">
        <v>44504</v>
      </c>
      <c r="B251" s="27"/>
      <c r="C251" s="31">
        <f>ROUND(277.601905709179,3)</f>
        <v>277.602</v>
      </c>
      <c r="D251" s="31">
        <f>F251</f>
        <v>286.412</v>
      </c>
      <c r="E251" s="31">
        <f>F251</f>
        <v>286.412</v>
      </c>
      <c r="F251" s="31">
        <f>ROUND(286.412,3)</f>
        <v>286.412</v>
      </c>
      <c r="G251" s="28"/>
      <c r="H251" s="38"/>
    </row>
    <row r="252" spans="1:8" ht="12.75" customHeight="1">
      <c r="A252" s="26">
        <v>44595</v>
      </c>
      <c r="B252" s="27"/>
      <c r="C252" s="31">
        <f>ROUND(277.601905709179,3)</f>
        <v>277.602</v>
      </c>
      <c r="D252" s="31">
        <f>F252</f>
        <v>289.623</v>
      </c>
      <c r="E252" s="31">
        <f>F252</f>
        <v>289.623</v>
      </c>
      <c r="F252" s="31">
        <f>ROUND(289.623,3)</f>
        <v>289.623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44322</v>
      </c>
      <c r="B254" s="27"/>
      <c r="C254" s="31">
        <f>ROUND(767.894,3)</f>
        <v>767.894</v>
      </c>
      <c r="D254" s="31">
        <f>F254</f>
        <v>774.985</v>
      </c>
      <c r="E254" s="31">
        <f>F254</f>
        <v>774.985</v>
      </c>
      <c r="F254" s="31">
        <f>ROUND(774.985,3)</f>
        <v>774.985</v>
      </c>
      <c r="G254" s="28"/>
      <c r="H254" s="38"/>
    </row>
    <row r="255" spans="1:8" ht="12.75" customHeight="1">
      <c r="A255" s="26">
        <v>44413</v>
      </c>
      <c r="B255" s="27"/>
      <c r="C255" s="31">
        <f>ROUND(767.894,3)</f>
        <v>767.894</v>
      </c>
      <c r="D255" s="31">
        <f>F255</f>
        <v>783.254</v>
      </c>
      <c r="E255" s="31">
        <f>F255</f>
        <v>783.254</v>
      </c>
      <c r="F255" s="31">
        <f>ROUND(783.254,3)</f>
        <v>783.254</v>
      </c>
      <c r="G255" s="28"/>
      <c r="H255" s="38"/>
    </row>
    <row r="256" spans="1:8" ht="12.75" customHeight="1">
      <c r="A256" s="26">
        <v>44504</v>
      </c>
      <c r="B256" s="27"/>
      <c r="C256" s="31">
        <f>ROUND(767.894,3)</f>
        <v>767.894</v>
      </c>
      <c r="D256" s="31">
        <f>F256</f>
        <v>791.703</v>
      </c>
      <c r="E256" s="31">
        <f>F256</f>
        <v>791.703</v>
      </c>
      <c r="F256" s="31">
        <f>ROUND(791.703,3)</f>
        <v>791.703</v>
      </c>
      <c r="G256" s="28"/>
      <c r="H256" s="38"/>
    </row>
    <row r="257" spans="1:8" ht="12.75" customHeight="1">
      <c r="A257" s="26">
        <v>44595</v>
      </c>
      <c r="B257" s="27"/>
      <c r="C257" s="31">
        <f>ROUND(767.894,3)</f>
        <v>767.894</v>
      </c>
      <c r="D257" s="31">
        <f>F257</f>
        <v>800.393</v>
      </c>
      <c r="E257" s="31">
        <f>F257</f>
        <v>800.393</v>
      </c>
      <c r="F257" s="31">
        <f>ROUND(800.393,3)</f>
        <v>800.393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44244</v>
      </c>
      <c r="B259" s="47"/>
      <c r="C259" s="45">
        <v>3.642</v>
      </c>
      <c r="D259" s="45">
        <v>3.672</v>
      </c>
      <c r="E259" s="45">
        <v>3.618</v>
      </c>
      <c r="F259" s="45">
        <v>3.645</v>
      </c>
      <c r="G259" s="43"/>
      <c r="H259" s="44"/>
    </row>
    <row r="260" spans="1:8" ht="12.75" customHeight="1">
      <c r="A260" s="46">
        <v>44272</v>
      </c>
      <c r="B260" s="47">
        <v>44180</v>
      </c>
      <c r="C260" s="45">
        <v>3.642</v>
      </c>
      <c r="D260" s="45">
        <v>3.682</v>
      </c>
      <c r="E260" s="45">
        <v>3.648</v>
      </c>
      <c r="F260" s="45">
        <v>3.665</v>
      </c>
      <c r="G260" s="43"/>
      <c r="H260" s="44"/>
    </row>
    <row r="261" spans="1:8" ht="12.75" customHeight="1">
      <c r="A261" s="46">
        <v>44307</v>
      </c>
      <c r="B261" s="47">
        <v>44216</v>
      </c>
      <c r="C261" s="45">
        <v>3.642</v>
      </c>
      <c r="D261" s="45">
        <v>3.682</v>
      </c>
      <c r="E261" s="45">
        <v>3.618</v>
      </c>
      <c r="F261" s="45">
        <v>3.65</v>
      </c>
      <c r="G261" s="43"/>
      <c r="H261" s="44"/>
    </row>
    <row r="262" spans="1:8" ht="12.75" customHeight="1">
      <c r="A262" s="46">
        <v>44335</v>
      </c>
      <c r="B262" s="47">
        <v>44244</v>
      </c>
      <c r="C262" s="45">
        <v>3.642</v>
      </c>
      <c r="D262" s="45">
        <v>3.682</v>
      </c>
      <c r="E262" s="45">
        <v>3.618</v>
      </c>
      <c r="F262" s="45">
        <v>3.65</v>
      </c>
      <c r="G262" s="43"/>
      <c r="H262" s="44"/>
    </row>
    <row r="263" spans="1:8" ht="12.75" customHeight="1">
      <c r="A263" s="46">
        <v>44362</v>
      </c>
      <c r="B263" s="47">
        <v>44272</v>
      </c>
      <c r="C263" s="45">
        <v>3.642</v>
      </c>
      <c r="D263" s="45">
        <v>3.692</v>
      </c>
      <c r="E263" s="45">
        <v>3.658</v>
      </c>
      <c r="F263" s="45">
        <v>3.675</v>
      </c>
      <c r="G263" s="43"/>
      <c r="H263" s="44"/>
    </row>
    <row r="264" spans="1:8" ht="12.75" customHeight="1">
      <c r="A264" s="46">
        <v>44398</v>
      </c>
      <c r="B264" s="47">
        <v>44307</v>
      </c>
      <c r="C264" s="45">
        <v>3.642</v>
      </c>
      <c r="D264" s="45">
        <v>3.722</v>
      </c>
      <c r="E264" s="45">
        <v>3.658</v>
      </c>
      <c r="F264" s="45">
        <v>3.69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3.772</v>
      </c>
      <c r="E265" s="45">
        <v>3.728</v>
      </c>
      <c r="F265" s="45">
        <v>3.75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4.182</v>
      </c>
      <c r="E266" s="45">
        <v>3.708</v>
      </c>
      <c r="F266" s="45">
        <v>3.9450000000000003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4.092</v>
      </c>
      <c r="E267" s="45">
        <v>4.028</v>
      </c>
      <c r="F267" s="45">
        <v>4.06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4.552</v>
      </c>
      <c r="E268" s="45">
        <v>4.088</v>
      </c>
      <c r="F268" s="45">
        <v>4.32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4.482</v>
      </c>
      <c r="E269" s="45">
        <v>4.388</v>
      </c>
      <c r="F269" s="45">
        <v>4.4350000000000005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4.972</v>
      </c>
      <c r="E270" s="45">
        <v>4.358</v>
      </c>
      <c r="F270" s="45">
        <v>4.665</v>
      </c>
      <c r="G270" s="43"/>
      <c r="H270" s="44"/>
    </row>
    <row r="271" spans="1:8" ht="12.75" customHeight="1">
      <c r="A271" s="26" t="s">
        <v>12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45007</v>
      </c>
      <c r="B272" s="27"/>
      <c r="C272" s="28">
        <f>ROUND(91.6842968027597,2)</f>
        <v>91.68</v>
      </c>
      <c r="D272" s="28">
        <f>F272</f>
        <v>86.19</v>
      </c>
      <c r="E272" s="28">
        <f>F272</f>
        <v>86.19</v>
      </c>
      <c r="F272" s="28">
        <f>ROUND(86.1852377113542,2)</f>
        <v>86.19</v>
      </c>
      <c r="G272" s="28"/>
      <c r="H272" s="38"/>
    </row>
    <row r="273" spans="1:8" ht="12.75" customHeight="1">
      <c r="A273" s="26" t="s">
        <v>13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46834</v>
      </c>
      <c r="B274" s="27"/>
      <c r="C274" s="28">
        <f>ROUND(86.0379310043407,2)</f>
        <v>86.04</v>
      </c>
      <c r="D274" s="28">
        <f>F274</f>
        <v>78.19</v>
      </c>
      <c r="E274" s="28">
        <f>F274</f>
        <v>78.19</v>
      </c>
      <c r="F274" s="28">
        <f>ROUND(78.1937714633784,2)</f>
        <v>78.19</v>
      </c>
      <c r="G274" s="28"/>
      <c r="H274" s="38"/>
    </row>
    <row r="275" spans="1:8" ht="12.75" customHeight="1">
      <c r="A275" s="26" t="s">
        <v>63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ROUND(91.6842968027597,5)</f>
        <v>91.6843</v>
      </c>
      <c r="D276" s="30">
        <f>F276</f>
        <v>92.23586</v>
      </c>
      <c r="E276" s="30">
        <f>F276</f>
        <v>92.23586</v>
      </c>
      <c r="F276" s="30">
        <f>ROUND(92.235862256112,5)</f>
        <v>92.23586</v>
      </c>
      <c r="G276" s="28"/>
      <c r="H276" s="38"/>
    </row>
    <row r="277" spans="1:8" ht="12.75" customHeight="1">
      <c r="A277" s="26" t="s">
        <v>64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ROUND(91.6842968027597,5)</f>
        <v>91.6843</v>
      </c>
      <c r="D278" s="30">
        <f>F278</f>
        <v>90.43485</v>
      </c>
      <c r="E278" s="30">
        <f>F278</f>
        <v>90.43485</v>
      </c>
      <c r="F278" s="30">
        <f>ROUND(90.4348468661974,5)</f>
        <v>90.43485</v>
      </c>
      <c r="G278" s="28"/>
      <c r="H278" s="38"/>
    </row>
    <row r="279" spans="1:8" ht="12.75" customHeight="1">
      <c r="A279" s="26" t="s">
        <v>65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ROUND(91.6842968027597,5)</f>
        <v>91.6843</v>
      </c>
      <c r="D280" s="30">
        <f>F280</f>
        <v>89.40539</v>
      </c>
      <c r="E280" s="30">
        <f>F280</f>
        <v>89.40539</v>
      </c>
      <c r="F280" s="30">
        <f>ROUND(89.4053921731479,5)</f>
        <v>89.40539</v>
      </c>
      <c r="G280" s="28"/>
      <c r="H280" s="38"/>
    </row>
    <row r="281" spans="1:8" ht="12.75" customHeight="1">
      <c r="A281" s="26" t="s">
        <v>66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ROUND(91.6842968027597,5)</f>
        <v>91.6843</v>
      </c>
      <c r="D282" s="30">
        <f>F282</f>
        <v>90.67367</v>
      </c>
      <c r="E282" s="30">
        <f>F282</f>
        <v>90.67367</v>
      </c>
      <c r="F282" s="30">
        <f>ROUND(90.6736689265324,5)</f>
        <v>90.67367</v>
      </c>
      <c r="G282" s="28"/>
      <c r="H282" s="38"/>
    </row>
    <row r="283" spans="1:8" ht="12.75" customHeight="1">
      <c r="A283" s="26" t="s">
        <v>67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ROUND(91.6842968027597,5)</f>
        <v>91.6843</v>
      </c>
      <c r="D284" s="30">
        <f>F284</f>
        <v>90.10725</v>
      </c>
      <c r="E284" s="30">
        <f>F284</f>
        <v>90.10725</v>
      </c>
      <c r="F284" s="30">
        <f>ROUND(90.1072514514039,5)</f>
        <v>90.10725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ROUND(91.6842968027597,5)</f>
        <v>91.6843</v>
      </c>
      <c r="D286" s="30">
        <f>F286</f>
        <v>90.21572</v>
      </c>
      <c r="E286" s="30">
        <f>F286</f>
        <v>90.21572</v>
      </c>
      <c r="F286" s="30">
        <f>ROUND(90.2157197679192,5)</f>
        <v>90.21572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ROUND(91.6842968027597,5)</f>
        <v>91.6843</v>
      </c>
      <c r="D288" s="30">
        <f>F288</f>
        <v>93.34394</v>
      </c>
      <c r="E288" s="30">
        <f>F288</f>
        <v>93.34394</v>
      </c>
      <c r="F288" s="30">
        <f>ROUND(93.3439408866504,5)</f>
        <v>93.34394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ROUND(91.6842968027597,2)</f>
        <v>91.68</v>
      </c>
      <c r="D290" s="28">
        <f>F290</f>
        <v>91.68</v>
      </c>
      <c r="E290" s="28">
        <f>F290</f>
        <v>91.68</v>
      </c>
      <c r="F290" s="28">
        <f>ROUND(91.6842968027597,2)</f>
        <v>91.68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ROUND(91.6842968027597,2)</f>
        <v>91.68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ROUND(86.0379310043407,5)</f>
        <v>86.03793</v>
      </c>
      <c r="D294" s="30">
        <f>F294</f>
        <v>78.35578</v>
      </c>
      <c r="E294" s="30">
        <f>F294</f>
        <v>78.35578</v>
      </c>
      <c r="F294" s="30">
        <f>ROUND(78.3557806040373,5)</f>
        <v>78.35578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ROUND(86.0379310043407,5)</f>
        <v>86.03793</v>
      </c>
      <c r="D296" s="30">
        <f>F296</f>
        <v>74.75335</v>
      </c>
      <c r="E296" s="30">
        <f>F296</f>
        <v>74.75335</v>
      </c>
      <c r="F296" s="30">
        <f>ROUND(74.7533512567734,5)</f>
        <v>74.75335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ROUND(86.0379310043407,5)</f>
        <v>86.03793</v>
      </c>
      <c r="D298" s="30">
        <f>F298</f>
        <v>73.03296</v>
      </c>
      <c r="E298" s="30">
        <f>F298</f>
        <v>73.03296</v>
      </c>
      <c r="F298" s="30">
        <f>ROUND(73.0329569078708,5)</f>
        <v>73.03296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ROUND(86.0379310043407,5)</f>
        <v>86.03793</v>
      </c>
      <c r="D300" s="30">
        <f>F300</f>
        <v>74.92577</v>
      </c>
      <c r="E300" s="30">
        <f>F300</f>
        <v>74.92577</v>
      </c>
      <c r="F300" s="30">
        <f>ROUND(74.9257669701532,5)</f>
        <v>74.92577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ROUND(86.0379310043407,5)</f>
        <v>86.03793</v>
      </c>
      <c r="D302" s="30">
        <f>F302</f>
        <v>78.84234</v>
      </c>
      <c r="E302" s="30">
        <f>F302</f>
        <v>78.84234</v>
      </c>
      <c r="F302" s="30">
        <f>ROUND(78.8423371512674,5)</f>
        <v>78.84234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ROUND(86.0379310043407,5)</f>
        <v>86.03793</v>
      </c>
      <c r="D304" s="30">
        <f>F304</f>
        <v>77.2362</v>
      </c>
      <c r="E304" s="30">
        <f>F304</f>
        <v>77.2362</v>
      </c>
      <c r="F304" s="30">
        <f>ROUND(77.23620465307,5)</f>
        <v>77.2362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ROUND(86.0379310043407,5)</f>
        <v>86.03793</v>
      </c>
      <c r="D306" s="30">
        <f>F306</f>
        <v>79.21445</v>
      </c>
      <c r="E306" s="30">
        <f>F306</f>
        <v>79.21445</v>
      </c>
      <c r="F306" s="30">
        <f>ROUND(79.214450666819,5)</f>
        <v>79.21445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ROUND(86.0379310043407,5)</f>
        <v>86.03793</v>
      </c>
      <c r="D308" s="30">
        <f>F308</f>
        <v>84.96333</v>
      </c>
      <c r="E308" s="30">
        <f>F308</f>
        <v>84.96333</v>
      </c>
      <c r="F308" s="30">
        <f>ROUND(84.9633341873044,5)</f>
        <v>84.96333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ROUND(86.0379310043407,2)</f>
        <v>86.04</v>
      </c>
      <c r="D310" s="28">
        <f>F310</f>
        <v>86.04</v>
      </c>
      <c r="E310" s="28">
        <f>F310</f>
        <v>86.04</v>
      </c>
      <c r="F310" s="28">
        <f>ROUND(86.0379310043407,2)</f>
        <v>86.04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8">
        <v>47015</v>
      </c>
      <c r="B312" s="49"/>
      <c r="C312" s="36">
        <f>ROUND(86.0379310043407,2)</f>
        <v>86.04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2021-02-10T15:49:45Z</dcterms:modified>
  <cp:category/>
  <cp:version/>
  <cp:contentType/>
  <cp:contentStatus/>
</cp:coreProperties>
</file>