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<sst xmlns="http://schemas.openxmlformats.org/spreadsheetml/2006/main" count="85" uniqueCount="83">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</sst>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44239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ROUND(91.7723435288069,2)</f>
        <v>91.77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ROUND(92.2358435414162,2)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91.77</v>
      </c>
      <c r="D7" s="20">
        <f t="shared" si="1"/>
        <v>90.44</v>
      </c>
      <c r="E7" s="20">
        <f t="shared" si="2"/>
        <v>90.44</v>
      </c>
      <c r="F7" s="20">
        <f>ROUND(90.4438871922175,2)</f>
        <v>90.44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91.77</v>
      </c>
      <c r="D8" s="20">
        <f t="shared" si="1"/>
        <v>89.42</v>
      </c>
      <c r="E8" s="20">
        <f t="shared" si="2"/>
        <v>89.42</v>
      </c>
      <c r="F8" s="20">
        <f>ROUND(89.4241481650966,2)</f>
        <v>89.42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91.77</v>
      </c>
      <c r="D9" s="20">
        <f t="shared" si="1"/>
        <v>90.7</v>
      </c>
      <c r="E9" s="20">
        <f t="shared" si="2"/>
        <v>90.7</v>
      </c>
      <c r="F9" s="20">
        <f>ROUND(90.7045696314748,2)</f>
        <v>90.7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91.77</v>
      </c>
      <c r="D10" s="20">
        <f t="shared" si="1"/>
        <v>90.14</v>
      </c>
      <c r="E10" s="20">
        <f t="shared" si="2"/>
        <v>90.14</v>
      </c>
      <c r="F10" s="20">
        <f>ROUND(90.1414948049848,2)</f>
        <v>90.14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91.77</v>
      </c>
      <c r="D11" s="20">
        <f t="shared" si="1"/>
        <v>90.27</v>
      </c>
      <c r="E11" s="20">
        <f t="shared" si="2"/>
        <v>90.27</v>
      </c>
      <c r="F11" s="20">
        <f>ROUND(90.2682585814397,2)</f>
        <v>90.27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91.77</v>
      </c>
      <c r="D12" s="20">
        <f t="shared" si="1"/>
        <v>93.41</v>
      </c>
      <c r="E12" s="20">
        <f t="shared" si="2"/>
        <v>93.41</v>
      </c>
      <c r="F12" s="20">
        <f>ROUND(93.4058466871052,2)</f>
        <v>93.41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91.77</v>
      </c>
      <c r="D13" s="20">
        <f t="shared" si="1"/>
        <v>93.89</v>
      </c>
      <c r="E13" s="20">
        <f t="shared" si="2"/>
        <v>93.89</v>
      </c>
      <c r="F13" s="20">
        <f>ROUND(93.8948644845614,2)</f>
        <v>93.89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91.77</v>
      </c>
      <c r="D14" s="20">
        <f t="shared" si="1"/>
        <v>86.27</v>
      </c>
      <c r="E14" s="20">
        <f t="shared" si="2"/>
        <v>86.27</v>
      </c>
      <c r="F14" s="20">
        <f>ROUND(86.2664871915266,2)</f>
        <v>86.27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91.77</v>
      </c>
      <c r="D15" s="20">
        <f t="shared" si="1"/>
        <v>91.77</v>
      </c>
      <c r="E15" s="20">
        <f t="shared" si="2"/>
        <v>91.77</v>
      </c>
      <c r="F15" s="20">
        <f>ROUND(91.7723435288069,2)</f>
        <v>91.77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91.77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ROUND(86.1613156888253,2)</f>
        <v>86.16</v>
      </c>
      <c r="D18" s="20">
        <f aca="true" t="shared" si="4" ref="D18:D29">F18</f>
        <v>78.57</v>
      </c>
      <c r="E18" s="20">
        <f aca="true" t="shared" si="5" ref="E18:E29">F18</f>
        <v>78.57</v>
      </c>
      <c r="F18" s="20">
        <f>ROUND(78.5662538062223,2)</f>
        <v>78.57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86.16</v>
      </c>
      <c r="D19" s="20">
        <f t="shared" si="4"/>
        <v>74.97</v>
      </c>
      <c r="E19" s="20">
        <f t="shared" si="5"/>
        <v>74.97</v>
      </c>
      <c r="F19" s="20">
        <f>ROUND(74.965122213171,2)</f>
        <v>74.97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86.16</v>
      </c>
      <c r="D20" s="20">
        <f t="shared" si="4"/>
        <v>73.24</v>
      </c>
      <c r="E20" s="20">
        <f t="shared" si="5"/>
        <v>73.24</v>
      </c>
      <c r="F20" s="20">
        <f>ROUND(73.2409293371003,2)</f>
        <v>73.24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86.16</v>
      </c>
      <c r="D21" s="20">
        <f t="shared" si="4"/>
        <v>75.12</v>
      </c>
      <c r="E21" s="20">
        <f t="shared" si="5"/>
        <v>75.12</v>
      </c>
      <c r="F21" s="20">
        <f>ROUND(75.1240283043412,2)</f>
        <v>75.12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86.16</v>
      </c>
      <c r="D22" s="20">
        <f t="shared" si="4"/>
        <v>79.03</v>
      </c>
      <c r="E22" s="20">
        <f t="shared" si="5"/>
        <v>79.03</v>
      </c>
      <c r="F22" s="20">
        <f>ROUND(79.0278472868325,2)</f>
        <v>79.03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86.16</v>
      </c>
      <c r="D23" s="20">
        <f t="shared" si="4"/>
        <v>77.41</v>
      </c>
      <c r="E23" s="20">
        <f t="shared" si="5"/>
        <v>77.41</v>
      </c>
      <c r="F23" s="20">
        <f>ROUND(77.4132821412719,2)</f>
        <v>77.41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86.16</v>
      </c>
      <c r="D24" s="20">
        <f t="shared" si="4"/>
        <v>79.38</v>
      </c>
      <c r="E24" s="20">
        <f t="shared" si="5"/>
        <v>79.38</v>
      </c>
      <c r="F24" s="20">
        <f>ROUND(79.3761369454522,2)</f>
        <v>79.38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86.16</v>
      </c>
      <c r="D25" s="20">
        <f t="shared" si="4"/>
        <v>85.11</v>
      </c>
      <c r="E25" s="20">
        <f t="shared" si="5"/>
        <v>85.11</v>
      </c>
      <c r="F25" s="20">
        <f>ROUND(85.1074759951385,2)</f>
        <v>85.11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86.16</v>
      </c>
      <c r="D26" s="20">
        <f t="shared" si="4"/>
        <v>85.42</v>
      </c>
      <c r="E26" s="20">
        <f t="shared" si="5"/>
        <v>85.42</v>
      </c>
      <c r="F26" s="20">
        <f>ROUND(85.4227720106158,2)</f>
        <v>85.42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86.16</v>
      </c>
      <c r="D27" s="20">
        <f t="shared" si="4"/>
        <v>78.32</v>
      </c>
      <c r="E27" s="20">
        <f t="shared" si="5"/>
        <v>78.32</v>
      </c>
      <c r="F27" s="20">
        <f>ROUND(78.323236050155,2)</f>
        <v>78.32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86.16</v>
      </c>
      <c r="D28" s="20">
        <f t="shared" si="4"/>
        <v>86.16</v>
      </c>
      <c r="E28" s="20">
        <f t="shared" si="5"/>
        <v>86.16</v>
      </c>
      <c r="F28" s="20">
        <f>ROUND(86.1613156888253,2)</f>
        <v>86.16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86.16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ROUND(2.18,5)</f>
        <v>2.18</v>
      </c>
      <c r="D31" s="22">
        <f>F31</f>
        <v>2.18</v>
      </c>
      <c r="E31" s="22">
        <f>F31</f>
        <v>2.18</v>
      </c>
      <c r="F31" s="22">
        <f>ROUND(2.18,5)</f>
        <v>2.18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ROUND(4.22,5)</f>
        <v>4.22</v>
      </c>
      <c r="D33" s="22">
        <f>F33</f>
        <v>4.22</v>
      </c>
      <c r="E33" s="22">
        <f>F33</f>
        <v>4.22</v>
      </c>
      <c r="F33" s="22">
        <f>ROUND(4.22,5)</f>
        <v>4.22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ROUND(4.28,5)</f>
        <v>4.28</v>
      </c>
      <c r="D35" s="22">
        <f>F35</f>
        <v>4.28</v>
      </c>
      <c r="E35" s="22">
        <f>F35</f>
        <v>4.28</v>
      </c>
      <c r="F35" s="22">
        <f>ROUND(4.28,5)</f>
        <v>4.28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ROUND(4.28,5)</f>
        <v>4.28</v>
      </c>
      <c r="D37" s="22">
        <f>F37</f>
        <v>4.28</v>
      </c>
      <c r="E37" s="22">
        <f>F37</f>
        <v>4.28</v>
      </c>
      <c r="F37" s="22">
        <f>ROUND(4.28,5)</f>
        <v>4.28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ROUND(10.99,5)</f>
        <v>10.99</v>
      </c>
      <c r="D39" s="22">
        <f>F39</f>
        <v>10.99</v>
      </c>
      <c r="E39" s="22">
        <f>F39</f>
        <v>10.99</v>
      </c>
      <c r="F39" s="22">
        <f>ROUND(10.99,5)</f>
        <v>10.99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ROUND(4.68,5)</f>
        <v>4.68</v>
      </c>
      <c r="D41" s="22">
        <f>F41</f>
        <v>4.68</v>
      </c>
      <c r="E41" s="22">
        <f>F41</f>
        <v>4.68</v>
      </c>
      <c r="F41" s="22">
        <f>ROUND(4.68,5)</f>
        <v>4.68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ROUND(6.7,3)</f>
        <v>6.7</v>
      </c>
      <c r="D43" s="23">
        <f>F43</f>
        <v>6.7</v>
      </c>
      <c r="E43" s="23">
        <f>F43</f>
        <v>6.7</v>
      </c>
      <c r="F43" s="23">
        <f>ROUND(6.7,3)</f>
        <v>6.7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ROUND(1.46,3)</f>
        <v>1.46</v>
      </c>
      <c r="D45" s="23">
        <f>F45</f>
        <v>1.46</v>
      </c>
      <c r="E45" s="23">
        <f>F45</f>
        <v>1.46</v>
      </c>
      <c r="F45" s="23">
        <f>ROUND(1.46,3)</f>
        <v>1.46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ROUND(4.18,3)</f>
        <v>4.18</v>
      </c>
      <c r="D47" s="23">
        <f>F47</f>
        <v>4.18</v>
      </c>
      <c r="E47" s="23">
        <f>F47</f>
        <v>4.18</v>
      </c>
      <c r="F47" s="23">
        <f>ROUND(4.18,3)</f>
        <v>4.18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ROUND(3.77,3)</f>
        <v>3.77</v>
      </c>
      <c r="D49" s="23">
        <f>F49</f>
        <v>3.77</v>
      </c>
      <c r="E49" s="23">
        <f>F49</f>
        <v>3.77</v>
      </c>
      <c r="F49" s="23">
        <f>ROUND(3.77,3)</f>
        <v>3.77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ROUND(10,3)</f>
        <v>10</v>
      </c>
      <c r="D51" s="23">
        <f>F51</f>
        <v>10</v>
      </c>
      <c r="E51" s="23">
        <f>F51</f>
        <v>10</v>
      </c>
      <c r="F51" s="23">
        <f>ROUND(10,3)</f>
        <v>10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ROUND(3.37,3)</f>
        <v>3.37</v>
      </c>
      <c r="D53" s="23">
        <f>F53</f>
        <v>3.37</v>
      </c>
      <c r="E53" s="23">
        <f>F53</f>
        <v>3.37</v>
      </c>
      <c r="F53" s="23">
        <f>ROUND(3.37,3)</f>
        <v>3.37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ROUND(0.91,3)</f>
        <v>0.91</v>
      </c>
      <c r="D55" s="23">
        <f>F55</f>
        <v>0.91</v>
      </c>
      <c r="E55" s="23">
        <f>F55</f>
        <v>0.91</v>
      </c>
      <c r="F55" s="23">
        <f>ROUND(0.91,3)</f>
        <v>0.91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ROUND(8.985,3)</f>
        <v>8.985</v>
      </c>
      <c r="D57" s="23">
        <f>F57</f>
        <v>8.985</v>
      </c>
      <c r="E57" s="23">
        <f>F57</f>
        <v>8.985</v>
      </c>
      <c r="F57" s="23">
        <f>ROUND(8.985,3)</f>
        <v>8.985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ROUND(2.18,5)</f>
        <v>2.18</v>
      </c>
      <c r="D59" s="22">
        <f>F59</f>
        <v>151.35173</v>
      </c>
      <c r="E59" s="22">
        <f>F59</f>
        <v>151.35173</v>
      </c>
      <c r="F59" s="22">
        <f>ROUND(151.35173,5)</f>
        <v>151.35173</v>
      </c>
      <c r="G59" s="20"/>
      <c r="H59" s="28"/>
    </row>
    <row r="60" spans="1:8" ht="12.75" customHeight="1">
      <c r="A60" s="30">
        <v>44413</v>
      </c>
      <c r="B60" s="31"/>
      <c r="C60" s="22">
        <f>ROUND(2.18,5)</f>
        <v>2.18</v>
      </c>
      <c r="D60" s="22">
        <f>F60</f>
        <v>151.4908</v>
      </c>
      <c r="E60" s="22">
        <f>F60</f>
        <v>151.4908</v>
      </c>
      <c r="F60" s="22">
        <f>ROUND(151.4908,5)</f>
        <v>151.4908</v>
      </c>
      <c r="G60" s="20"/>
      <c r="H60" s="28"/>
    </row>
    <row r="61" spans="1:8" ht="12.75" customHeight="1">
      <c r="A61" s="30">
        <v>44504</v>
      </c>
      <c r="B61" s="31"/>
      <c r="C61" s="22">
        <f>ROUND(2.18,5)</f>
        <v>2.18</v>
      </c>
      <c r="D61" s="22">
        <f>F61</f>
        <v>153.14369</v>
      </c>
      <c r="E61" s="22">
        <f>F61</f>
        <v>153.14369</v>
      </c>
      <c r="F61" s="22">
        <f>ROUND(153.14369,5)</f>
        <v>153.14369</v>
      </c>
      <c r="G61" s="20"/>
      <c r="H61" s="28"/>
    </row>
    <row r="62" spans="1:8" ht="12.75" customHeight="1">
      <c r="A62" s="30">
        <v>44595</v>
      </c>
      <c r="B62" s="31"/>
      <c r="C62" s="22">
        <f>ROUND(2.18,5)</f>
        <v>2.18</v>
      </c>
      <c r="D62" s="22">
        <f>F62</f>
        <v>153.30414</v>
      </c>
      <c r="E62" s="22">
        <f>F62</f>
        <v>153.30414</v>
      </c>
      <c r="F62" s="22">
        <f>ROUND(153.30414,5)</f>
        <v>153.30414</v>
      </c>
      <c r="G62" s="20"/>
      <c r="H62" s="28"/>
    </row>
    <row r="63" spans="1:8" ht="12.75" customHeight="1">
      <c r="A63" s="30">
        <v>44686</v>
      </c>
      <c r="B63" s="31"/>
      <c r="C63" s="22">
        <f>ROUND(2.18,5)</f>
        <v>2.18</v>
      </c>
      <c r="D63" s="22">
        <f>F63</f>
        <v>154.92093</v>
      </c>
      <c r="E63" s="22">
        <f>F63</f>
        <v>154.92093</v>
      </c>
      <c r="F63" s="22">
        <f>ROUND(154.92093,5)</f>
        <v>154.92093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ROUND(107.25203,5)</f>
        <v>107.25203</v>
      </c>
      <c r="D65" s="22">
        <f>F65</f>
        <v>107.10544</v>
      </c>
      <c r="E65" s="22">
        <f>F65</f>
        <v>107.10544</v>
      </c>
      <c r="F65" s="22">
        <f>ROUND(107.10544,5)</f>
        <v>107.10544</v>
      </c>
      <c r="G65" s="20"/>
      <c r="H65" s="28"/>
    </row>
    <row r="66" spans="1:8" ht="12.75" customHeight="1">
      <c r="A66" s="30">
        <v>44413</v>
      </c>
      <c r="B66" s="31"/>
      <c r="C66" s="22">
        <f>ROUND(107.25203,5)</f>
        <v>107.25203</v>
      </c>
      <c r="D66" s="22">
        <f>F66</f>
        <v>108.2862</v>
      </c>
      <c r="E66" s="22">
        <f>F66</f>
        <v>108.2862</v>
      </c>
      <c r="F66" s="22">
        <f>ROUND(108.2862,5)</f>
        <v>108.2862</v>
      </c>
      <c r="G66" s="20"/>
      <c r="H66" s="28"/>
    </row>
    <row r="67" spans="1:8" ht="12.75" customHeight="1">
      <c r="A67" s="30">
        <v>44504</v>
      </c>
      <c r="B67" s="31"/>
      <c r="C67" s="22">
        <f>ROUND(107.25203,5)</f>
        <v>107.25203</v>
      </c>
      <c r="D67" s="22">
        <f>F67</f>
        <v>108.31837</v>
      </c>
      <c r="E67" s="22">
        <f>F67</f>
        <v>108.31837</v>
      </c>
      <c r="F67" s="22">
        <f>ROUND(108.31837,5)</f>
        <v>108.31837</v>
      </c>
      <c r="G67" s="20"/>
      <c r="H67" s="28"/>
    </row>
    <row r="68" spans="1:8" ht="12.75" customHeight="1">
      <c r="A68" s="30">
        <v>44595</v>
      </c>
      <c r="B68" s="31"/>
      <c r="C68" s="22">
        <f>ROUND(107.25203,5)</f>
        <v>107.25203</v>
      </c>
      <c r="D68" s="22">
        <f>F68</f>
        <v>109.53266</v>
      </c>
      <c r="E68" s="22">
        <f>F68</f>
        <v>109.53266</v>
      </c>
      <c r="F68" s="22">
        <f>ROUND(109.53266,5)</f>
        <v>109.53266</v>
      </c>
      <c r="G68" s="20"/>
      <c r="H68" s="28"/>
    </row>
    <row r="69" spans="1:8" ht="12.75" customHeight="1">
      <c r="A69" s="30">
        <v>44686</v>
      </c>
      <c r="B69" s="31"/>
      <c r="C69" s="22">
        <f>ROUND(107.25203,5)</f>
        <v>107.25203</v>
      </c>
      <c r="D69" s="22">
        <f>F69</f>
        <v>109.51478</v>
      </c>
      <c r="E69" s="22">
        <f>F69</f>
        <v>109.51478</v>
      </c>
      <c r="F69" s="22">
        <f>ROUND(109.51478,5)</f>
        <v>109.51478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ROUND(8.51,5)</f>
        <v>8.51</v>
      </c>
      <c r="D71" s="22">
        <f>F71</f>
        <v>8.67895</v>
      </c>
      <c r="E71" s="22">
        <f>F71</f>
        <v>8.67895</v>
      </c>
      <c r="F71" s="22">
        <f>ROUND(8.67895,5)</f>
        <v>8.67895</v>
      </c>
      <c r="G71" s="20"/>
      <c r="H71" s="28"/>
    </row>
    <row r="72" spans="1:8" ht="12.75" customHeight="1">
      <c r="A72" s="30">
        <v>44413</v>
      </c>
      <c r="B72" s="31"/>
      <c r="C72" s="22">
        <f>ROUND(8.51,5)</f>
        <v>8.51</v>
      </c>
      <c r="D72" s="22">
        <f>F72</f>
        <v>8.86692</v>
      </c>
      <c r="E72" s="22">
        <f>F72</f>
        <v>8.86692</v>
      </c>
      <c r="F72" s="22">
        <f>ROUND(8.86692,5)</f>
        <v>8.86692</v>
      </c>
      <c r="G72" s="20"/>
      <c r="H72" s="28"/>
    </row>
    <row r="73" spans="1:8" ht="12.75" customHeight="1">
      <c r="A73" s="30">
        <v>44504</v>
      </c>
      <c r="B73" s="31"/>
      <c r="C73" s="22">
        <f>ROUND(8.51,5)</f>
        <v>8.51</v>
      </c>
      <c r="D73" s="22">
        <f>F73</f>
        <v>9.05205</v>
      </c>
      <c r="E73" s="22">
        <f>F73</f>
        <v>9.05205</v>
      </c>
      <c r="F73" s="22">
        <f>ROUND(9.05205,5)</f>
        <v>9.05205</v>
      </c>
      <c r="G73" s="20"/>
      <c r="H73" s="28"/>
    </row>
    <row r="74" spans="1:8" ht="12.75" customHeight="1">
      <c r="A74" s="30">
        <v>44595</v>
      </c>
      <c r="B74" s="31"/>
      <c r="C74" s="22">
        <f>ROUND(8.51,5)</f>
        <v>8.51</v>
      </c>
      <c r="D74" s="22">
        <f>F74</f>
        <v>9.25257</v>
      </c>
      <c r="E74" s="22">
        <f>F74</f>
        <v>9.25257</v>
      </c>
      <c r="F74" s="22">
        <f>ROUND(9.25257,5)</f>
        <v>9.25257</v>
      </c>
      <c r="G74" s="20"/>
      <c r="H74" s="28"/>
    </row>
    <row r="75" spans="1:8" ht="12.75" customHeight="1">
      <c r="A75" s="30">
        <v>44686</v>
      </c>
      <c r="B75" s="31"/>
      <c r="C75" s="22">
        <f>ROUND(8.51,5)</f>
        <v>8.51</v>
      </c>
      <c r="D75" s="22">
        <f>F75</f>
        <v>9.48217</v>
      </c>
      <c r="E75" s="22">
        <f>F75</f>
        <v>9.48217</v>
      </c>
      <c r="F75" s="22">
        <f>ROUND(9.48217,5)</f>
        <v>9.48217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ROUND(9.37,5)</f>
        <v>9.37</v>
      </c>
      <c r="D77" s="22">
        <f>F77</f>
        <v>9.54744</v>
      </c>
      <c r="E77" s="22">
        <f>F77</f>
        <v>9.54744</v>
      </c>
      <c r="F77" s="22">
        <f>ROUND(9.54744,5)</f>
        <v>9.54744</v>
      </c>
      <c r="G77" s="20"/>
      <c r="H77" s="28"/>
    </row>
    <row r="78" spans="1:8" ht="12.75" customHeight="1">
      <c r="A78" s="30">
        <v>44413</v>
      </c>
      <c r="B78" s="31"/>
      <c r="C78" s="22">
        <f>ROUND(9.37,5)</f>
        <v>9.37</v>
      </c>
      <c r="D78" s="22">
        <f>F78</f>
        <v>9.74139</v>
      </c>
      <c r="E78" s="22">
        <f>F78</f>
        <v>9.74139</v>
      </c>
      <c r="F78" s="22">
        <f>ROUND(9.74139,5)</f>
        <v>9.74139</v>
      </c>
      <c r="G78" s="20"/>
      <c r="H78" s="28"/>
    </row>
    <row r="79" spans="1:8" ht="12.75" customHeight="1">
      <c r="A79" s="30">
        <v>44504</v>
      </c>
      <c r="B79" s="31"/>
      <c r="C79" s="22">
        <f>ROUND(9.37,5)</f>
        <v>9.37</v>
      </c>
      <c r="D79" s="22">
        <f>F79</f>
        <v>9.9411</v>
      </c>
      <c r="E79" s="22">
        <f>F79</f>
        <v>9.9411</v>
      </c>
      <c r="F79" s="22">
        <f>ROUND(9.9411,5)</f>
        <v>9.9411</v>
      </c>
      <c r="G79" s="20"/>
      <c r="H79" s="28"/>
    </row>
    <row r="80" spans="1:8" ht="12.75" customHeight="1">
      <c r="A80" s="30">
        <v>44595</v>
      </c>
      <c r="B80" s="31"/>
      <c r="C80" s="22">
        <f>ROUND(9.37,5)</f>
        <v>9.37</v>
      </c>
      <c r="D80" s="22">
        <f>F80</f>
        <v>10.1522</v>
      </c>
      <c r="E80" s="22">
        <f>F80</f>
        <v>10.1522</v>
      </c>
      <c r="F80" s="22">
        <f>ROUND(10.1522,5)</f>
        <v>10.1522</v>
      </c>
      <c r="G80" s="20"/>
      <c r="H80" s="28"/>
    </row>
    <row r="81" spans="1:8" ht="12.75" customHeight="1">
      <c r="A81" s="30">
        <v>44686</v>
      </c>
      <c r="B81" s="31"/>
      <c r="C81" s="22">
        <f>ROUND(9.37,5)</f>
        <v>9.37</v>
      </c>
      <c r="D81" s="22">
        <f>F81</f>
        <v>10.38642</v>
      </c>
      <c r="E81" s="22">
        <f>F81</f>
        <v>10.38642</v>
      </c>
      <c r="F81" s="22">
        <f>ROUND(10.38642,5)</f>
        <v>10.38642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ROUND(101.92595,5)</f>
        <v>101.92595</v>
      </c>
      <c r="D83" s="22">
        <f>F83</f>
        <v>101.65297</v>
      </c>
      <c r="E83" s="22">
        <f>F83</f>
        <v>101.65297</v>
      </c>
      <c r="F83" s="22">
        <f>ROUND(101.65297,5)</f>
        <v>101.65297</v>
      </c>
      <c r="G83" s="20"/>
      <c r="H83" s="28"/>
    </row>
    <row r="84" spans="1:8" ht="12.75" customHeight="1">
      <c r="A84" s="30">
        <v>44413</v>
      </c>
      <c r="B84" s="31"/>
      <c r="C84" s="22">
        <f>ROUND(101.92595,5)</f>
        <v>101.92595</v>
      </c>
      <c r="D84" s="22">
        <f>F84</f>
        <v>102.77341</v>
      </c>
      <c r="E84" s="22">
        <f>F84</f>
        <v>102.77341</v>
      </c>
      <c r="F84" s="22">
        <f>ROUND(102.77341,5)</f>
        <v>102.77341</v>
      </c>
      <c r="G84" s="20"/>
      <c r="H84" s="28"/>
    </row>
    <row r="85" spans="1:8" ht="12.75" customHeight="1">
      <c r="A85" s="30">
        <v>44504</v>
      </c>
      <c r="B85" s="31"/>
      <c r="C85" s="22">
        <f>ROUND(101.92595,5)</f>
        <v>101.92595</v>
      </c>
      <c r="D85" s="22">
        <f>F85</f>
        <v>102.67129</v>
      </c>
      <c r="E85" s="22">
        <f>F85</f>
        <v>102.67129</v>
      </c>
      <c r="F85" s="22">
        <f>ROUND(102.67129,5)</f>
        <v>102.67129</v>
      </c>
      <c r="G85" s="20"/>
      <c r="H85" s="28"/>
    </row>
    <row r="86" spans="1:8" ht="12.75" customHeight="1">
      <c r="A86" s="30">
        <v>44595</v>
      </c>
      <c r="B86" s="31"/>
      <c r="C86" s="22">
        <f>ROUND(101.92595,5)</f>
        <v>101.92595</v>
      </c>
      <c r="D86" s="22">
        <f>F86</f>
        <v>103.82226</v>
      </c>
      <c r="E86" s="22">
        <f>F86</f>
        <v>103.82226</v>
      </c>
      <c r="F86" s="22">
        <f>ROUND(103.82226,5)</f>
        <v>103.82226</v>
      </c>
      <c r="G86" s="20"/>
      <c r="H86" s="28"/>
    </row>
    <row r="87" spans="1:8" ht="12.75" customHeight="1">
      <c r="A87" s="30">
        <v>44686</v>
      </c>
      <c r="B87" s="31"/>
      <c r="C87" s="22">
        <f>ROUND(101.92595,5)</f>
        <v>101.92595</v>
      </c>
      <c r="D87" s="22">
        <f>F87</f>
        <v>103.66421</v>
      </c>
      <c r="E87" s="22">
        <f>F87</f>
        <v>103.66421</v>
      </c>
      <c r="F87" s="22">
        <f>ROUND(103.66421,5)</f>
        <v>103.66421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ROUND(10.33,5)</f>
        <v>10.33</v>
      </c>
      <c r="D89" s="22">
        <f>F89</f>
        <v>10.51182</v>
      </c>
      <c r="E89" s="22">
        <f>F89</f>
        <v>10.51182</v>
      </c>
      <c r="F89" s="22">
        <f>ROUND(10.51182,5)</f>
        <v>10.51182</v>
      </c>
      <c r="G89" s="20"/>
      <c r="H89" s="28"/>
    </row>
    <row r="90" spans="1:8" ht="12.75" customHeight="1">
      <c r="A90" s="30">
        <v>44413</v>
      </c>
      <c r="B90" s="31"/>
      <c r="C90" s="22">
        <f>ROUND(10.33,5)</f>
        <v>10.33</v>
      </c>
      <c r="D90" s="22">
        <f>F90</f>
        <v>10.71525</v>
      </c>
      <c r="E90" s="22">
        <f>F90</f>
        <v>10.71525</v>
      </c>
      <c r="F90" s="22">
        <f>ROUND(10.71525,5)</f>
        <v>10.71525</v>
      </c>
      <c r="G90" s="20"/>
      <c r="H90" s="28"/>
    </row>
    <row r="91" spans="1:8" ht="12.75" customHeight="1">
      <c r="A91" s="30">
        <v>44504</v>
      </c>
      <c r="B91" s="31"/>
      <c r="C91" s="22">
        <f>ROUND(10.33,5)</f>
        <v>10.33</v>
      </c>
      <c r="D91" s="22">
        <f>F91</f>
        <v>10.91271</v>
      </c>
      <c r="E91" s="22">
        <f>F91</f>
        <v>10.91271</v>
      </c>
      <c r="F91" s="22">
        <f>ROUND(10.91271,5)</f>
        <v>10.91271</v>
      </c>
      <c r="G91" s="20"/>
      <c r="H91" s="28"/>
    </row>
    <row r="92" spans="1:8" ht="12.75" customHeight="1">
      <c r="A92" s="30">
        <v>44595</v>
      </c>
      <c r="B92" s="31"/>
      <c r="C92" s="22">
        <f>ROUND(10.33,5)</f>
        <v>10.33</v>
      </c>
      <c r="D92" s="22">
        <f>F92</f>
        <v>11.12402</v>
      </c>
      <c r="E92" s="22">
        <f>F92</f>
        <v>11.12402</v>
      </c>
      <c r="F92" s="22">
        <f>ROUND(11.12402,5)</f>
        <v>11.12402</v>
      </c>
      <c r="G92" s="20"/>
      <c r="H92" s="28"/>
    </row>
    <row r="93" spans="1:8" ht="12.75" customHeight="1">
      <c r="A93" s="30">
        <v>44686</v>
      </c>
      <c r="B93" s="31"/>
      <c r="C93" s="22">
        <f>ROUND(10.33,5)</f>
        <v>10.33</v>
      </c>
      <c r="D93" s="22">
        <f>F93</f>
        <v>11.35573</v>
      </c>
      <c r="E93" s="22">
        <f>F93</f>
        <v>11.35573</v>
      </c>
      <c r="F93" s="22">
        <f>ROUND(11.35573,5)</f>
        <v>11.35573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ROUND(4.22,5)</f>
        <v>4.22</v>
      </c>
      <c r="D95" s="22">
        <f>F95</f>
        <v>116.3431</v>
      </c>
      <c r="E95" s="22">
        <f>F95</f>
        <v>116.3431</v>
      </c>
      <c r="F95" s="22">
        <f>ROUND(116.3431,5)</f>
        <v>116.3431</v>
      </c>
      <c r="G95" s="20"/>
      <c r="H95" s="28"/>
    </row>
    <row r="96" spans="1:8" ht="12.75" customHeight="1">
      <c r="A96" s="30">
        <v>44413</v>
      </c>
      <c r="B96" s="31"/>
      <c r="C96" s="22">
        <f>ROUND(4.22,5)</f>
        <v>4.22</v>
      </c>
      <c r="D96" s="22">
        <f>F96</f>
        <v>115.90513</v>
      </c>
      <c r="E96" s="22">
        <f>F96</f>
        <v>115.90513</v>
      </c>
      <c r="F96" s="22">
        <f>ROUND(115.90513,5)</f>
        <v>115.90513</v>
      </c>
      <c r="G96" s="20"/>
      <c r="H96" s="28"/>
    </row>
    <row r="97" spans="1:8" ht="12.75" customHeight="1">
      <c r="A97" s="30">
        <v>44504</v>
      </c>
      <c r="B97" s="31"/>
      <c r="C97" s="22">
        <f>ROUND(4.22,5)</f>
        <v>4.22</v>
      </c>
      <c r="D97" s="22">
        <f>F97</f>
        <v>117.16998</v>
      </c>
      <c r="E97" s="22">
        <f>F97</f>
        <v>117.16998</v>
      </c>
      <c r="F97" s="22">
        <f>ROUND(117.16998,5)</f>
        <v>117.16998</v>
      </c>
      <c r="G97" s="20"/>
      <c r="H97" s="28"/>
    </row>
    <row r="98" spans="1:8" ht="12.75" customHeight="1">
      <c r="A98" s="30">
        <v>44595</v>
      </c>
      <c r="B98" s="31"/>
      <c r="C98" s="22">
        <f>ROUND(4.22,5)</f>
        <v>4.22</v>
      </c>
      <c r="D98" s="22">
        <f>F98</f>
        <v>116.73262</v>
      </c>
      <c r="E98" s="22">
        <f>F98</f>
        <v>116.73262</v>
      </c>
      <c r="F98" s="22">
        <f>ROUND(116.73262,5)</f>
        <v>116.73262</v>
      </c>
      <c r="G98" s="20"/>
      <c r="H98" s="28"/>
    </row>
    <row r="99" spans="1:8" ht="12.75" customHeight="1">
      <c r="A99" s="30">
        <v>44686</v>
      </c>
      <c r="B99" s="31"/>
      <c r="C99" s="22">
        <f>ROUND(4.22,5)</f>
        <v>4.22</v>
      </c>
      <c r="D99" s="22">
        <f>F99</f>
        <v>117.96343</v>
      </c>
      <c r="E99" s="22">
        <f>F99</f>
        <v>117.96343</v>
      </c>
      <c r="F99" s="22">
        <f>ROUND(117.96343,5)</f>
        <v>117.96343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ROUND(10.5,5)</f>
        <v>10.5</v>
      </c>
      <c r="D101" s="22">
        <f>F101</f>
        <v>10.67903</v>
      </c>
      <c r="E101" s="22">
        <f>F101</f>
        <v>10.67903</v>
      </c>
      <c r="F101" s="22">
        <f>ROUND(10.67903,5)</f>
        <v>10.67903</v>
      </c>
      <c r="G101" s="20"/>
      <c r="H101" s="28"/>
    </row>
    <row r="102" spans="1:8" ht="12.75" customHeight="1">
      <c r="A102" s="30">
        <v>44413</v>
      </c>
      <c r="B102" s="31"/>
      <c r="C102" s="22">
        <f>ROUND(10.5,5)</f>
        <v>10.5</v>
      </c>
      <c r="D102" s="22">
        <f>F102</f>
        <v>10.87936</v>
      </c>
      <c r="E102" s="22">
        <f>F102</f>
        <v>10.87936</v>
      </c>
      <c r="F102" s="22">
        <f>ROUND(10.87936,5)</f>
        <v>10.87936</v>
      </c>
      <c r="G102" s="20"/>
      <c r="H102" s="28"/>
    </row>
    <row r="103" spans="1:8" ht="12.75" customHeight="1">
      <c r="A103" s="30">
        <v>44504</v>
      </c>
      <c r="B103" s="31"/>
      <c r="C103" s="22">
        <f>ROUND(10.5,5)</f>
        <v>10.5</v>
      </c>
      <c r="D103" s="22">
        <f>F103</f>
        <v>11.07343</v>
      </c>
      <c r="E103" s="22">
        <f>F103</f>
        <v>11.07343</v>
      </c>
      <c r="F103" s="22">
        <f>ROUND(11.07343,5)</f>
        <v>11.07343</v>
      </c>
      <c r="G103" s="20"/>
      <c r="H103" s="28"/>
    </row>
    <row r="104" spans="1:8" ht="12.75" customHeight="1">
      <c r="A104" s="30">
        <v>44595</v>
      </c>
      <c r="B104" s="31"/>
      <c r="C104" s="22">
        <f>ROUND(10.5,5)</f>
        <v>10.5</v>
      </c>
      <c r="D104" s="22">
        <f>F104</f>
        <v>11.28094</v>
      </c>
      <c r="E104" s="22">
        <f>F104</f>
        <v>11.28094</v>
      </c>
      <c r="F104" s="22">
        <f>ROUND(11.28094,5)</f>
        <v>11.28094</v>
      </c>
      <c r="G104" s="20"/>
      <c r="H104" s="28"/>
    </row>
    <row r="105" spans="1:8" ht="12.75" customHeight="1">
      <c r="A105" s="30">
        <v>44686</v>
      </c>
      <c r="B105" s="31"/>
      <c r="C105" s="22">
        <f>ROUND(10.5,5)</f>
        <v>10.5</v>
      </c>
      <c r="D105" s="22">
        <f>F105</f>
        <v>11.50764</v>
      </c>
      <c r="E105" s="22">
        <f>F105</f>
        <v>11.50764</v>
      </c>
      <c r="F105" s="22">
        <f>ROUND(11.50764,5)</f>
        <v>11.50764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ROUND(10.575,5)</f>
        <v>10.575</v>
      </c>
      <c r="D107" s="22">
        <f>F107</f>
        <v>10.74698</v>
      </c>
      <c r="E107" s="22">
        <f>F107</f>
        <v>10.74698</v>
      </c>
      <c r="F107" s="22">
        <f>ROUND(10.74698,5)</f>
        <v>10.74698</v>
      </c>
      <c r="G107" s="20"/>
      <c r="H107" s="28"/>
    </row>
    <row r="108" spans="1:8" ht="12.75" customHeight="1">
      <c r="A108" s="30">
        <v>44413</v>
      </c>
      <c r="B108" s="31"/>
      <c r="C108" s="22">
        <f>ROUND(10.575,5)</f>
        <v>10.575</v>
      </c>
      <c r="D108" s="22">
        <f>F108</f>
        <v>10.93928</v>
      </c>
      <c r="E108" s="22">
        <f>F108</f>
        <v>10.93928</v>
      </c>
      <c r="F108" s="22">
        <f>ROUND(10.93928,5)</f>
        <v>10.93928</v>
      </c>
      <c r="G108" s="20"/>
      <c r="H108" s="28"/>
    </row>
    <row r="109" spans="1:8" ht="12.75" customHeight="1">
      <c r="A109" s="30">
        <v>44504</v>
      </c>
      <c r="B109" s="31"/>
      <c r="C109" s="22">
        <f>ROUND(10.575,5)</f>
        <v>10.575</v>
      </c>
      <c r="D109" s="22">
        <f>F109</f>
        <v>11.12524</v>
      </c>
      <c r="E109" s="22">
        <f>F109</f>
        <v>11.12524</v>
      </c>
      <c r="F109" s="22">
        <f>ROUND(11.12524,5)</f>
        <v>11.12524</v>
      </c>
      <c r="G109" s="20"/>
      <c r="H109" s="28"/>
    </row>
    <row r="110" spans="1:8" ht="12.75" customHeight="1">
      <c r="A110" s="30">
        <v>44595</v>
      </c>
      <c r="B110" s="31"/>
      <c r="C110" s="22">
        <f>ROUND(10.575,5)</f>
        <v>10.575</v>
      </c>
      <c r="D110" s="22">
        <f>F110</f>
        <v>11.32381</v>
      </c>
      <c r="E110" s="22">
        <f>F110</f>
        <v>11.32381</v>
      </c>
      <c r="F110" s="22">
        <f>ROUND(11.32381,5)</f>
        <v>11.32381</v>
      </c>
      <c r="G110" s="20"/>
      <c r="H110" s="28"/>
    </row>
    <row r="111" spans="1:8" ht="12.75" customHeight="1">
      <c r="A111" s="30">
        <v>44686</v>
      </c>
      <c r="B111" s="31"/>
      <c r="C111" s="22">
        <f>ROUND(10.575,5)</f>
        <v>10.575</v>
      </c>
      <c r="D111" s="22">
        <f>F111</f>
        <v>11.54029</v>
      </c>
      <c r="E111" s="22">
        <f>F111</f>
        <v>11.54029</v>
      </c>
      <c r="F111" s="22">
        <f>ROUND(11.54029,5)</f>
        <v>11.54029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ROUND(104.91107,5)</f>
        <v>104.91107</v>
      </c>
      <c r="D113" s="22">
        <f>F113</f>
        <v>104.09254</v>
      </c>
      <c r="E113" s="22">
        <f>F113</f>
        <v>104.09254</v>
      </c>
      <c r="F113" s="22">
        <f>ROUND(104.09254,5)</f>
        <v>104.09254</v>
      </c>
      <c r="G113" s="20"/>
      <c r="H113" s="28"/>
    </row>
    <row r="114" spans="1:8" ht="12.75" customHeight="1">
      <c r="A114" s="30">
        <v>44413</v>
      </c>
      <c r="B114" s="31"/>
      <c r="C114" s="22">
        <f>ROUND(104.91107,5)</f>
        <v>104.91107</v>
      </c>
      <c r="D114" s="22">
        <f>F114</f>
        <v>105.24022</v>
      </c>
      <c r="E114" s="22">
        <f>F114</f>
        <v>105.24022</v>
      </c>
      <c r="F114" s="22">
        <f>ROUND(105.24022,5)</f>
        <v>105.24022</v>
      </c>
      <c r="G114" s="20"/>
      <c r="H114" s="28"/>
    </row>
    <row r="115" spans="1:8" ht="12.75" customHeight="1">
      <c r="A115" s="30">
        <v>44504</v>
      </c>
      <c r="B115" s="31"/>
      <c r="C115" s="22">
        <f>ROUND(104.91107,5)</f>
        <v>104.91107</v>
      </c>
      <c r="D115" s="22">
        <f>F115</f>
        <v>104.58281</v>
      </c>
      <c r="E115" s="22">
        <f>F115</f>
        <v>104.58281</v>
      </c>
      <c r="F115" s="22">
        <f>ROUND(104.58281,5)</f>
        <v>104.58281</v>
      </c>
      <c r="G115" s="20"/>
      <c r="H115" s="28"/>
    </row>
    <row r="116" spans="1:8" ht="12.75" customHeight="1">
      <c r="A116" s="30">
        <v>44595</v>
      </c>
      <c r="B116" s="31"/>
      <c r="C116" s="22">
        <f>ROUND(104.91107,5)</f>
        <v>104.91107</v>
      </c>
      <c r="D116" s="22">
        <f>F116</f>
        <v>105.75535</v>
      </c>
      <c r="E116" s="22">
        <f>F116</f>
        <v>105.75535</v>
      </c>
      <c r="F116" s="22">
        <f>ROUND(105.75535,5)</f>
        <v>105.75535</v>
      </c>
      <c r="G116" s="20"/>
      <c r="H116" s="28"/>
    </row>
    <row r="117" spans="1:8" ht="12.75" customHeight="1">
      <c r="A117" s="30">
        <v>44686</v>
      </c>
      <c r="B117" s="31"/>
      <c r="C117" s="22">
        <f>ROUND(104.91107,5)</f>
        <v>104.91107</v>
      </c>
      <c r="D117" s="22">
        <f>F117</f>
        <v>105.02698</v>
      </c>
      <c r="E117" s="22">
        <f>F117</f>
        <v>105.02698</v>
      </c>
      <c r="F117" s="22">
        <f>ROUND(105.02698,5)</f>
        <v>105.02698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ROUND(4.28,5)</f>
        <v>4.28</v>
      </c>
      <c r="D119" s="22">
        <f>F119</f>
        <v>107.20152</v>
      </c>
      <c r="E119" s="22">
        <f>F119</f>
        <v>107.20152</v>
      </c>
      <c r="F119" s="22">
        <f>ROUND(107.20152,5)</f>
        <v>107.20152</v>
      </c>
      <c r="G119" s="20"/>
      <c r="H119" s="28"/>
    </row>
    <row r="120" spans="1:8" ht="12.75" customHeight="1">
      <c r="A120" s="30">
        <v>44413</v>
      </c>
      <c r="B120" s="31"/>
      <c r="C120" s="22">
        <f>ROUND(4.28,5)</f>
        <v>4.28</v>
      </c>
      <c r="D120" s="22">
        <f>F120</f>
        <v>106.45707</v>
      </c>
      <c r="E120" s="22">
        <f>F120</f>
        <v>106.45707</v>
      </c>
      <c r="F120" s="22">
        <f>ROUND(106.45707,5)</f>
        <v>106.45707</v>
      </c>
      <c r="G120" s="20"/>
      <c r="H120" s="28"/>
    </row>
    <row r="121" spans="1:8" ht="12.75" customHeight="1">
      <c r="A121" s="30">
        <v>44504</v>
      </c>
      <c r="B121" s="31"/>
      <c r="C121" s="22">
        <f>ROUND(4.28,5)</f>
        <v>4.28</v>
      </c>
      <c r="D121" s="22">
        <f>F121</f>
        <v>107.61865</v>
      </c>
      <c r="E121" s="22">
        <f>F121</f>
        <v>107.61865</v>
      </c>
      <c r="F121" s="22">
        <f>ROUND(107.61865,5)</f>
        <v>107.61865</v>
      </c>
      <c r="G121" s="20"/>
      <c r="H121" s="28"/>
    </row>
    <row r="122" spans="1:8" ht="12.75" customHeight="1">
      <c r="A122" s="30">
        <v>44595</v>
      </c>
      <c r="B122" s="31"/>
      <c r="C122" s="22">
        <f>ROUND(4.28,5)</f>
        <v>4.28</v>
      </c>
      <c r="D122" s="22">
        <f>F122</f>
        <v>106.87926</v>
      </c>
      <c r="E122" s="22">
        <f>F122</f>
        <v>106.87926</v>
      </c>
      <c r="F122" s="22">
        <f>ROUND(106.87926,5)</f>
        <v>106.87926</v>
      </c>
      <c r="G122" s="20"/>
      <c r="H122" s="28"/>
    </row>
    <row r="123" spans="1:8" ht="12.75" customHeight="1">
      <c r="A123" s="30">
        <v>44686</v>
      </c>
      <c r="B123" s="31"/>
      <c r="C123" s="22">
        <f>ROUND(4.28,5)</f>
        <v>4.28</v>
      </c>
      <c r="D123" s="22">
        <f>F123</f>
        <v>108.00598</v>
      </c>
      <c r="E123" s="22">
        <f>F123</f>
        <v>108.00598</v>
      </c>
      <c r="F123" s="22">
        <f>ROUND(108.00598,5)</f>
        <v>108.00598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ROUND(4.28,5)</f>
        <v>4.28</v>
      </c>
      <c r="D125" s="22">
        <f>F125</f>
        <v>137.54106</v>
      </c>
      <c r="E125" s="22">
        <f>F125</f>
        <v>137.54106</v>
      </c>
      <c r="F125" s="22">
        <f>ROUND(137.54106,5)</f>
        <v>137.54106</v>
      </c>
      <c r="G125" s="20"/>
      <c r="H125" s="28"/>
    </row>
    <row r="126" spans="1:8" ht="12.75" customHeight="1">
      <c r="A126" s="30">
        <v>44413</v>
      </c>
      <c r="B126" s="31"/>
      <c r="C126" s="22">
        <f>ROUND(4.28,5)</f>
        <v>4.28</v>
      </c>
      <c r="D126" s="22">
        <f>F126</f>
        <v>139.05759</v>
      </c>
      <c r="E126" s="22">
        <f>F126</f>
        <v>139.05759</v>
      </c>
      <c r="F126" s="22">
        <f>ROUND(139.05759,5)</f>
        <v>139.05759</v>
      </c>
      <c r="G126" s="20"/>
      <c r="H126" s="28"/>
    </row>
    <row r="127" spans="1:8" ht="12.75" customHeight="1">
      <c r="A127" s="30">
        <v>44504</v>
      </c>
      <c r="B127" s="31"/>
      <c r="C127" s="22">
        <f>ROUND(4.28,5)</f>
        <v>4.28</v>
      </c>
      <c r="D127" s="22">
        <f>F127</f>
        <v>138.56933</v>
      </c>
      <c r="E127" s="22">
        <f>F127</f>
        <v>138.56933</v>
      </c>
      <c r="F127" s="22">
        <f>ROUND(138.56933,5)</f>
        <v>138.56933</v>
      </c>
      <c r="G127" s="20"/>
      <c r="H127" s="28"/>
    </row>
    <row r="128" spans="1:8" ht="12.75" customHeight="1">
      <c r="A128" s="30">
        <v>44595</v>
      </c>
      <c r="B128" s="31"/>
      <c r="C128" s="22">
        <f>ROUND(4.28,5)</f>
        <v>4.28</v>
      </c>
      <c r="D128" s="22">
        <f>F128</f>
        <v>140.12294</v>
      </c>
      <c r="E128" s="22">
        <f>F128</f>
        <v>140.12294</v>
      </c>
      <c r="F128" s="22">
        <f>ROUND(140.12294,5)</f>
        <v>140.12294</v>
      </c>
      <c r="G128" s="20"/>
      <c r="H128" s="28"/>
    </row>
    <row r="129" spans="1:8" ht="12.75" customHeight="1">
      <c r="A129" s="30">
        <v>44686</v>
      </c>
      <c r="B129" s="31"/>
      <c r="C129" s="22">
        <f>ROUND(4.28,5)</f>
        <v>4.28</v>
      </c>
      <c r="D129" s="22">
        <f>F129</f>
        <v>139.57371</v>
      </c>
      <c r="E129" s="22">
        <f>F129</f>
        <v>139.57371</v>
      </c>
      <c r="F129" s="22">
        <f>ROUND(139.57371,5)</f>
        <v>139.57371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ROUND(10.99,5)</f>
        <v>10.99</v>
      </c>
      <c r="D131" s="22">
        <f>F131</f>
        <v>11.20859</v>
      </c>
      <c r="E131" s="22">
        <f>F131</f>
        <v>11.20859</v>
      </c>
      <c r="F131" s="22">
        <f>ROUND(11.20859,5)</f>
        <v>11.20859</v>
      </c>
      <c r="G131" s="20"/>
      <c r="H131" s="28"/>
    </row>
    <row r="132" spans="1:8" ht="12.75" customHeight="1">
      <c r="A132" s="30">
        <v>44413</v>
      </c>
      <c r="B132" s="31"/>
      <c r="C132" s="22">
        <f>ROUND(10.99,5)</f>
        <v>10.99</v>
      </c>
      <c r="D132" s="22">
        <f>F132</f>
        <v>11.45136</v>
      </c>
      <c r="E132" s="22">
        <f>F132</f>
        <v>11.45136</v>
      </c>
      <c r="F132" s="22">
        <f>ROUND(11.45136,5)</f>
        <v>11.45136</v>
      </c>
      <c r="G132" s="20"/>
      <c r="H132" s="28"/>
    </row>
    <row r="133" spans="1:8" ht="12.75" customHeight="1">
      <c r="A133" s="30">
        <v>44504</v>
      </c>
      <c r="B133" s="31"/>
      <c r="C133" s="22">
        <f>ROUND(10.99,5)</f>
        <v>10.99</v>
      </c>
      <c r="D133" s="22">
        <f>F133</f>
        <v>11.70203</v>
      </c>
      <c r="E133" s="22">
        <f>F133</f>
        <v>11.70203</v>
      </c>
      <c r="F133" s="22">
        <f>ROUND(11.70203,5)</f>
        <v>11.70203</v>
      </c>
      <c r="G133" s="20"/>
      <c r="H133" s="28"/>
    </row>
    <row r="134" spans="1:8" ht="12.75" customHeight="1">
      <c r="A134" s="30">
        <v>44595</v>
      </c>
      <c r="B134" s="31"/>
      <c r="C134" s="22">
        <f>ROUND(10.99,5)</f>
        <v>10.99</v>
      </c>
      <c r="D134" s="22">
        <f>F134</f>
        <v>11.97056</v>
      </c>
      <c r="E134" s="22">
        <f>F134</f>
        <v>11.97056</v>
      </c>
      <c r="F134" s="22">
        <f>ROUND(11.97056,5)</f>
        <v>11.97056</v>
      </c>
      <c r="G134" s="20"/>
      <c r="H134" s="28"/>
    </row>
    <row r="135" spans="1:8" ht="12.75" customHeight="1">
      <c r="A135" s="30">
        <v>44686</v>
      </c>
      <c r="B135" s="31"/>
      <c r="C135" s="22">
        <f>ROUND(10.99,5)</f>
        <v>10.99</v>
      </c>
      <c r="D135" s="22">
        <f>F135</f>
        <v>12.25841</v>
      </c>
      <c r="E135" s="22">
        <f>F135</f>
        <v>12.25841</v>
      </c>
      <c r="F135" s="22">
        <f>ROUND(12.25841,5)</f>
        <v>12.25841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ROUND(11.545,5)</f>
        <v>11.545</v>
      </c>
      <c r="D137" s="22">
        <f>F137</f>
        <v>11.75791</v>
      </c>
      <c r="E137" s="22">
        <f>F137</f>
        <v>11.75791</v>
      </c>
      <c r="F137" s="22">
        <f>ROUND(11.75791,5)</f>
        <v>11.75791</v>
      </c>
      <c r="G137" s="20"/>
      <c r="H137" s="28"/>
    </row>
    <row r="138" spans="1:8" ht="12.75" customHeight="1">
      <c r="A138" s="30">
        <v>44413</v>
      </c>
      <c r="B138" s="31"/>
      <c r="C138" s="22">
        <f>ROUND(11.545,5)</f>
        <v>11.545</v>
      </c>
      <c r="D138" s="22">
        <f>F138</f>
        <v>11.98823</v>
      </c>
      <c r="E138" s="22">
        <f>F138</f>
        <v>11.98823</v>
      </c>
      <c r="F138" s="22">
        <f>ROUND(11.98823,5)</f>
        <v>11.98823</v>
      </c>
      <c r="G138" s="20"/>
      <c r="H138" s="28"/>
    </row>
    <row r="139" spans="1:8" ht="12.75" customHeight="1">
      <c r="A139" s="30">
        <v>44504</v>
      </c>
      <c r="B139" s="31"/>
      <c r="C139" s="22">
        <f>ROUND(11.545,5)</f>
        <v>11.545</v>
      </c>
      <c r="D139" s="22">
        <f>F139</f>
        <v>12.22719</v>
      </c>
      <c r="E139" s="22">
        <f>F139</f>
        <v>12.22719</v>
      </c>
      <c r="F139" s="22">
        <f>ROUND(12.22719,5)</f>
        <v>12.22719</v>
      </c>
      <c r="G139" s="20"/>
      <c r="H139" s="28"/>
    </row>
    <row r="140" spans="1:8" ht="12.75" customHeight="1">
      <c r="A140" s="30">
        <v>44595</v>
      </c>
      <c r="B140" s="31"/>
      <c r="C140" s="22">
        <f>ROUND(11.545,5)</f>
        <v>11.545</v>
      </c>
      <c r="D140" s="22">
        <f>F140</f>
        <v>12.47464</v>
      </c>
      <c r="E140" s="22">
        <f>F140</f>
        <v>12.47464</v>
      </c>
      <c r="F140" s="22">
        <f>ROUND(12.47464,5)</f>
        <v>12.47464</v>
      </c>
      <c r="G140" s="20"/>
      <c r="H140" s="28"/>
    </row>
    <row r="141" spans="1:8" ht="12.75" customHeight="1">
      <c r="A141" s="30">
        <v>44686</v>
      </c>
      <c r="B141" s="31"/>
      <c r="C141" s="22">
        <f>ROUND(11.545,5)</f>
        <v>11.545</v>
      </c>
      <c r="D141" s="22">
        <f>F141</f>
        <v>12.74835</v>
      </c>
      <c r="E141" s="22">
        <f>F141</f>
        <v>12.74835</v>
      </c>
      <c r="F141" s="22">
        <f>ROUND(12.74835,5)</f>
        <v>12.74835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ROUND(4.68,5)</f>
        <v>4.68</v>
      </c>
      <c r="D143" s="22">
        <f>F143</f>
        <v>4.7697</v>
      </c>
      <c r="E143" s="22">
        <f>F143</f>
        <v>4.7697</v>
      </c>
      <c r="F143" s="22">
        <f>ROUND(4.7697,5)</f>
        <v>4.7697</v>
      </c>
      <c r="G143" s="20"/>
      <c r="H143" s="28"/>
    </row>
    <row r="144" spans="1:8" ht="12.75" customHeight="1">
      <c r="A144" s="30">
        <v>44413</v>
      </c>
      <c r="B144" s="31"/>
      <c r="C144" s="22">
        <f>ROUND(4.68,5)</f>
        <v>4.68</v>
      </c>
      <c r="D144" s="22">
        <f>F144</f>
        <v>4.84503</v>
      </c>
      <c r="E144" s="22">
        <f>F144</f>
        <v>4.84503</v>
      </c>
      <c r="F144" s="22">
        <f>ROUND(4.84503,5)</f>
        <v>4.84503</v>
      </c>
      <c r="G144" s="20"/>
      <c r="H144" s="28"/>
    </row>
    <row r="145" spans="1:8" ht="12.75" customHeight="1">
      <c r="A145" s="30">
        <v>44504</v>
      </c>
      <c r="B145" s="31"/>
      <c r="C145" s="22">
        <f>ROUND(4.68,5)</f>
        <v>4.68</v>
      </c>
      <c r="D145" s="22">
        <f>F145</f>
        <v>4.94689</v>
      </c>
      <c r="E145" s="22">
        <f>F145</f>
        <v>4.94689</v>
      </c>
      <c r="F145" s="22">
        <f>ROUND(4.94689,5)</f>
        <v>4.94689</v>
      </c>
      <c r="G145" s="20"/>
      <c r="H145" s="28"/>
    </row>
    <row r="146" spans="1:8" ht="12.75" customHeight="1">
      <c r="A146" s="30">
        <v>44595</v>
      </c>
      <c r="B146" s="31"/>
      <c r="C146" s="22">
        <f>ROUND(4.68,5)</f>
        <v>4.68</v>
      </c>
      <c r="D146" s="22">
        <f>F146</f>
        <v>5.08651</v>
      </c>
      <c r="E146" s="22">
        <f>F146</f>
        <v>5.08651</v>
      </c>
      <c r="F146" s="22">
        <f>ROUND(5.08651,5)</f>
        <v>5.08651</v>
      </c>
      <c r="G146" s="20"/>
      <c r="H146" s="28"/>
    </row>
    <row r="147" spans="1:8" ht="12.75" customHeight="1">
      <c r="A147" s="30">
        <v>44686</v>
      </c>
      <c r="B147" s="31"/>
      <c r="C147" s="22">
        <f>ROUND(4.68,5)</f>
        <v>4.68</v>
      </c>
      <c r="D147" s="22">
        <f>F147</f>
        <v>5.37765</v>
      </c>
      <c r="E147" s="22">
        <f>F147</f>
        <v>5.37765</v>
      </c>
      <c r="F147" s="22">
        <f>ROUND(5.37765,5)</f>
        <v>5.37765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ROUND(10.085,5)</f>
        <v>10.085</v>
      </c>
      <c r="D149" s="22">
        <f>F149</f>
        <v>10.26538</v>
      </c>
      <c r="E149" s="22">
        <f>F149</f>
        <v>10.26538</v>
      </c>
      <c r="F149" s="22">
        <f>ROUND(10.26538,5)</f>
        <v>10.26538</v>
      </c>
      <c r="G149" s="20"/>
      <c r="H149" s="28"/>
    </row>
    <row r="150" spans="1:8" ht="12.75" customHeight="1">
      <c r="A150" s="30">
        <v>44413</v>
      </c>
      <c r="B150" s="31"/>
      <c r="C150" s="22">
        <f>ROUND(10.085,5)</f>
        <v>10.085</v>
      </c>
      <c r="D150" s="22">
        <f>F150</f>
        <v>10.46647</v>
      </c>
      <c r="E150" s="22">
        <f>F150</f>
        <v>10.46647</v>
      </c>
      <c r="F150" s="22">
        <f>ROUND(10.46647,5)</f>
        <v>10.46647</v>
      </c>
      <c r="G150" s="20"/>
      <c r="H150" s="28"/>
    </row>
    <row r="151" spans="1:8" ht="12.75" customHeight="1">
      <c r="A151" s="30">
        <v>44504</v>
      </c>
      <c r="B151" s="31"/>
      <c r="C151" s="22">
        <f>ROUND(10.085,5)</f>
        <v>10.085</v>
      </c>
      <c r="D151" s="22">
        <f>F151</f>
        <v>10.67265</v>
      </c>
      <c r="E151" s="22">
        <f>F151</f>
        <v>10.67265</v>
      </c>
      <c r="F151" s="22">
        <f>ROUND(10.67265,5)</f>
        <v>10.67265</v>
      </c>
      <c r="G151" s="20"/>
      <c r="H151" s="28"/>
    </row>
    <row r="152" spans="1:8" ht="12.75" customHeight="1">
      <c r="A152" s="30">
        <v>44595</v>
      </c>
      <c r="B152" s="31"/>
      <c r="C152" s="22">
        <f>ROUND(10.085,5)</f>
        <v>10.085</v>
      </c>
      <c r="D152" s="22">
        <f>F152</f>
        <v>10.89342</v>
      </c>
      <c r="E152" s="22">
        <f>F152</f>
        <v>10.89342</v>
      </c>
      <c r="F152" s="22">
        <f>ROUND(10.89342,5)</f>
        <v>10.89342</v>
      </c>
      <c r="G152" s="20"/>
      <c r="H152" s="28"/>
    </row>
    <row r="153" spans="1:8" ht="12.75" customHeight="1">
      <c r="A153" s="30">
        <v>44686</v>
      </c>
      <c r="B153" s="31"/>
      <c r="C153" s="22">
        <f>ROUND(10.085,5)</f>
        <v>10.085</v>
      </c>
      <c r="D153" s="22">
        <f>F153</f>
        <v>11.12739</v>
      </c>
      <c r="E153" s="22">
        <f>F153</f>
        <v>11.12739</v>
      </c>
      <c r="F153" s="22">
        <f>ROUND(11.12739,5)</f>
        <v>11.12739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ROUND(6.7,5)</f>
        <v>6.7</v>
      </c>
      <c r="D155" s="22">
        <f>F155</f>
        <v>6.8442</v>
      </c>
      <c r="E155" s="22">
        <f>F155</f>
        <v>6.8442</v>
      </c>
      <c r="F155" s="22">
        <f>ROUND(6.8442,5)</f>
        <v>6.8442</v>
      </c>
      <c r="G155" s="20"/>
      <c r="H155" s="28"/>
    </row>
    <row r="156" spans="1:8" ht="12.75" customHeight="1">
      <c r="A156" s="30">
        <v>44413</v>
      </c>
      <c r="B156" s="31"/>
      <c r="C156" s="22">
        <f>ROUND(6.7,5)</f>
        <v>6.7</v>
      </c>
      <c r="D156" s="22">
        <f>F156</f>
        <v>6.99822</v>
      </c>
      <c r="E156" s="22">
        <f>F156</f>
        <v>6.99822</v>
      </c>
      <c r="F156" s="22">
        <f>ROUND(6.99822,5)</f>
        <v>6.99822</v>
      </c>
      <c r="G156" s="20"/>
      <c r="H156" s="28"/>
    </row>
    <row r="157" spans="1:8" ht="12.75" customHeight="1">
      <c r="A157" s="30">
        <v>44504</v>
      </c>
      <c r="B157" s="31"/>
      <c r="C157" s="22">
        <f>ROUND(6.7,5)</f>
        <v>6.7</v>
      </c>
      <c r="D157" s="22">
        <f>F157</f>
        <v>7.16019</v>
      </c>
      <c r="E157" s="22">
        <f>F157</f>
        <v>7.16019</v>
      </c>
      <c r="F157" s="22">
        <f>ROUND(7.16019,5)</f>
        <v>7.16019</v>
      </c>
      <c r="G157" s="20"/>
      <c r="H157" s="28"/>
    </row>
    <row r="158" spans="1:8" ht="12.75" customHeight="1">
      <c r="A158" s="30">
        <v>44595</v>
      </c>
      <c r="B158" s="31"/>
      <c r="C158" s="22">
        <f>ROUND(6.7,5)</f>
        <v>6.7</v>
      </c>
      <c r="D158" s="22">
        <f>F158</f>
        <v>7.33757</v>
      </c>
      <c r="E158" s="22">
        <f>F158</f>
        <v>7.33757</v>
      </c>
      <c r="F158" s="22">
        <f>ROUND(7.33757,5)</f>
        <v>7.33757</v>
      </c>
      <c r="G158" s="20"/>
      <c r="H158" s="28"/>
    </row>
    <row r="159" spans="1:8" ht="12.75" customHeight="1">
      <c r="A159" s="30">
        <v>44686</v>
      </c>
      <c r="B159" s="31"/>
      <c r="C159" s="22">
        <f>ROUND(6.7,5)</f>
        <v>6.7</v>
      </c>
      <c r="D159" s="22">
        <f>F159</f>
        <v>7.55568</v>
      </c>
      <c r="E159" s="22">
        <f>F159</f>
        <v>7.55568</v>
      </c>
      <c r="F159" s="22">
        <f>ROUND(7.55568,5)</f>
        <v>7.55568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ROUND(1.46,5)</f>
        <v>1.46</v>
      </c>
      <c r="D161" s="22">
        <f>F161</f>
        <v>321.88507</v>
      </c>
      <c r="E161" s="22">
        <f>F161</f>
        <v>321.88507</v>
      </c>
      <c r="F161" s="22">
        <f>ROUND(321.88507,5)</f>
        <v>321.88507</v>
      </c>
      <c r="G161" s="20"/>
      <c r="H161" s="28"/>
    </row>
    <row r="162" spans="1:8" ht="12.75" customHeight="1">
      <c r="A162" s="30">
        <v>44413</v>
      </c>
      <c r="B162" s="31"/>
      <c r="C162" s="22">
        <f>ROUND(1.46,5)</f>
        <v>1.46</v>
      </c>
      <c r="D162" s="22">
        <f>F162</f>
        <v>317.43638</v>
      </c>
      <c r="E162" s="22">
        <f>F162</f>
        <v>317.43638</v>
      </c>
      <c r="F162" s="22">
        <f>ROUND(317.43638,5)</f>
        <v>317.43638</v>
      </c>
      <c r="G162" s="20"/>
      <c r="H162" s="28"/>
    </row>
    <row r="163" spans="1:8" ht="12.75" customHeight="1">
      <c r="A163" s="30">
        <v>44504</v>
      </c>
      <c r="B163" s="31"/>
      <c r="C163" s="22">
        <f>ROUND(1.46,5)</f>
        <v>1.46</v>
      </c>
      <c r="D163" s="22">
        <f>F163</f>
        <v>320.90035</v>
      </c>
      <c r="E163" s="22">
        <f>F163</f>
        <v>320.90035</v>
      </c>
      <c r="F163" s="22">
        <f>ROUND(320.90035,5)</f>
        <v>320.90035</v>
      </c>
      <c r="G163" s="20"/>
      <c r="H163" s="28"/>
    </row>
    <row r="164" spans="1:8" ht="12.75" customHeight="1">
      <c r="A164" s="30">
        <v>44595</v>
      </c>
      <c r="B164" s="31"/>
      <c r="C164" s="22">
        <f>ROUND(1.46,5)</f>
        <v>1.46</v>
      </c>
      <c r="D164" s="22">
        <f>F164</f>
        <v>316.40645</v>
      </c>
      <c r="E164" s="22">
        <f>F164</f>
        <v>316.40645</v>
      </c>
      <c r="F164" s="22">
        <f>ROUND(316.40645,5)</f>
        <v>316.40645</v>
      </c>
      <c r="G164" s="20"/>
      <c r="H164" s="28"/>
    </row>
    <row r="165" spans="1:8" ht="12.75" customHeight="1">
      <c r="A165" s="30">
        <v>44686</v>
      </c>
      <c r="B165" s="31"/>
      <c r="C165" s="22">
        <f>ROUND(1.46,5)</f>
        <v>1.46</v>
      </c>
      <c r="D165" s="22">
        <f>F165</f>
        <v>319.74133</v>
      </c>
      <c r="E165" s="22">
        <f>F165</f>
        <v>319.74133</v>
      </c>
      <c r="F165" s="22">
        <f>ROUND(319.74133,5)</f>
        <v>319.74133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ROUND(4.18,5)</f>
        <v>4.18</v>
      </c>
      <c r="D167" s="22">
        <f>F167</f>
        <v>227.25155</v>
      </c>
      <c r="E167" s="22">
        <f>F167</f>
        <v>227.25155</v>
      </c>
      <c r="F167" s="22">
        <f>ROUND(227.25155,5)</f>
        <v>227.25155</v>
      </c>
      <c r="G167" s="20"/>
      <c r="H167" s="28"/>
    </row>
    <row r="168" spans="1:8" ht="12.75" customHeight="1">
      <c r="A168" s="30">
        <v>44413</v>
      </c>
      <c r="B168" s="31"/>
      <c r="C168" s="22">
        <f>ROUND(4.18,5)</f>
        <v>4.18</v>
      </c>
      <c r="D168" s="22">
        <f>F168</f>
        <v>225.50899</v>
      </c>
      <c r="E168" s="22">
        <f>F168</f>
        <v>225.50899</v>
      </c>
      <c r="F168" s="22">
        <f>ROUND(225.50899,5)</f>
        <v>225.50899</v>
      </c>
      <c r="G168" s="20"/>
      <c r="H168" s="28"/>
    </row>
    <row r="169" spans="1:8" ht="12.75" customHeight="1">
      <c r="A169" s="30">
        <v>44504</v>
      </c>
      <c r="B169" s="31"/>
      <c r="C169" s="22">
        <f>ROUND(4.18,5)</f>
        <v>4.18</v>
      </c>
      <c r="D169" s="22">
        <f>F169</f>
        <v>227.96981</v>
      </c>
      <c r="E169" s="22">
        <f>F169</f>
        <v>227.96981</v>
      </c>
      <c r="F169" s="22">
        <f>ROUND(227.96981,5)</f>
        <v>227.96981</v>
      </c>
      <c r="G169" s="20"/>
      <c r="H169" s="28"/>
    </row>
    <row r="170" spans="1:8" ht="12.75" customHeight="1">
      <c r="A170" s="30">
        <v>44595</v>
      </c>
      <c r="B170" s="31"/>
      <c r="C170" s="22">
        <f>ROUND(4.18,5)</f>
        <v>4.18</v>
      </c>
      <c r="D170" s="22">
        <f>F170</f>
        <v>226.22753</v>
      </c>
      <c r="E170" s="22">
        <f>F170</f>
        <v>226.22753</v>
      </c>
      <c r="F170" s="22">
        <f>ROUND(226.22753,5)</f>
        <v>226.22753</v>
      </c>
      <c r="G170" s="20"/>
      <c r="H170" s="28"/>
    </row>
    <row r="171" spans="1:8" ht="12.75" customHeight="1">
      <c r="A171" s="30">
        <v>44686</v>
      </c>
      <c r="B171" s="31"/>
      <c r="C171" s="22">
        <f>ROUND(4.18,5)</f>
        <v>4.18</v>
      </c>
      <c r="D171" s="22">
        <f>F171</f>
        <v>228.61274</v>
      </c>
      <c r="E171" s="22">
        <f>F171</f>
        <v>228.61274</v>
      </c>
      <c r="F171" s="22">
        <f>ROUND(228.61274,5)</f>
        <v>228.61274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ROUND(3.77,5)</f>
        <v>3.77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ROUND(3.77,5)</f>
        <v>3.77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ROUND(3.77,5)</f>
        <v>3.77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ROUND(3.77,5)</f>
        <v>3.77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ROUND(3.77,5)</f>
        <v>3.77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ROUND(10,5)</f>
        <v>10</v>
      </c>
      <c r="D193" s="22">
        <f>F193</f>
        <v>10.16162</v>
      </c>
      <c r="E193" s="22">
        <f>F193</f>
        <v>10.16162</v>
      </c>
      <c r="F193" s="22">
        <f>ROUND(10.16162,5)</f>
        <v>10.16162</v>
      </c>
      <c r="G193" s="20"/>
      <c r="H193" s="28"/>
    </row>
    <row r="194" spans="1:8" ht="12.75" customHeight="1">
      <c r="A194" s="30">
        <v>44413</v>
      </c>
      <c r="B194" s="31"/>
      <c r="C194" s="22">
        <f>ROUND(10,5)</f>
        <v>10</v>
      </c>
      <c r="D194" s="22">
        <f>F194</f>
        <v>10.33749</v>
      </c>
      <c r="E194" s="22">
        <f>F194</f>
        <v>10.33749</v>
      </c>
      <c r="F194" s="22">
        <f>ROUND(10.33749,5)</f>
        <v>10.33749</v>
      </c>
      <c r="G194" s="20"/>
      <c r="H194" s="28"/>
    </row>
    <row r="195" spans="1:8" ht="12.75" customHeight="1">
      <c r="A195" s="30">
        <v>44504</v>
      </c>
      <c r="B195" s="31"/>
      <c r="C195" s="22">
        <f>ROUND(10,5)</f>
        <v>10</v>
      </c>
      <c r="D195" s="22">
        <f>F195</f>
        <v>10.51664</v>
      </c>
      <c r="E195" s="22">
        <f>F195</f>
        <v>10.51664</v>
      </c>
      <c r="F195" s="22">
        <f>ROUND(10.51664,5)</f>
        <v>10.51664</v>
      </c>
      <c r="G195" s="20"/>
      <c r="H195" s="28"/>
    </row>
    <row r="196" spans="1:8" ht="12.75" customHeight="1">
      <c r="A196" s="30">
        <v>44595</v>
      </c>
      <c r="B196" s="31"/>
      <c r="C196" s="22">
        <f>ROUND(10,5)</f>
        <v>10</v>
      </c>
      <c r="D196" s="22">
        <f>F196</f>
        <v>10.70395</v>
      </c>
      <c r="E196" s="22">
        <f>F196</f>
        <v>10.70395</v>
      </c>
      <c r="F196" s="22">
        <f>ROUND(10.70395,5)</f>
        <v>10.70395</v>
      </c>
      <c r="G196" s="20"/>
      <c r="H196" s="28"/>
    </row>
    <row r="197" spans="1:8" ht="12.75" customHeight="1">
      <c r="A197" s="30">
        <v>44686</v>
      </c>
      <c r="B197" s="31"/>
      <c r="C197" s="22">
        <f>ROUND(10,5)</f>
        <v>10</v>
      </c>
      <c r="D197" s="22">
        <f>F197</f>
        <v>10.90835</v>
      </c>
      <c r="E197" s="22">
        <f>F197</f>
        <v>10.90835</v>
      </c>
      <c r="F197" s="22">
        <f>ROUND(10.90835,5)</f>
        <v>10.90835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ROUND(3.37,5)</f>
        <v>3.37</v>
      </c>
      <c r="D199" s="22">
        <f>F199</f>
        <v>198.41701</v>
      </c>
      <c r="E199" s="22">
        <f>F199</f>
        <v>198.41701</v>
      </c>
      <c r="F199" s="22">
        <f>ROUND(198.41701,5)</f>
        <v>198.41701</v>
      </c>
      <c r="G199" s="20"/>
      <c r="H199" s="28"/>
    </row>
    <row r="200" spans="1:8" ht="12.75" customHeight="1">
      <c r="A200" s="30">
        <v>44413</v>
      </c>
      <c r="B200" s="31"/>
      <c r="C200" s="22">
        <f>ROUND(3.37,5)</f>
        <v>3.37</v>
      </c>
      <c r="D200" s="22">
        <f>F200</f>
        <v>200.60442</v>
      </c>
      <c r="E200" s="22">
        <f>F200</f>
        <v>200.60442</v>
      </c>
      <c r="F200" s="22">
        <f>ROUND(200.60442,5)</f>
        <v>200.60442</v>
      </c>
      <c r="G200" s="20"/>
      <c r="H200" s="28"/>
    </row>
    <row r="201" spans="1:8" ht="12.75" customHeight="1">
      <c r="A201" s="30">
        <v>44504</v>
      </c>
      <c r="B201" s="31"/>
      <c r="C201" s="22">
        <f>ROUND(3.37,5)</f>
        <v>3.37</v>
      </c>
      <c r="D201" s="22">
        <f>F201</f>
        <v>200.05576</v>
      </c>
      <c r="E201" s="22">
        <f>F201</f>
        <v>200.05576</v>
      </c>
      <c r="F201" s="22">
        <f>ROUND(200.05576,5)</f>
        <v>200.05576</v>
      </c>
      <c r="G201" s="20"/>
      <c r="H201" s="28"/>
    </row>
    <row r="202" spans="1:8" ht="12.75" customHeight="1">
      <c r="A202" s="30">
        <v>44595</v>
      </c>
      <c r="B202" s="31"/>
      <c r="C202" s="22">
        <f>ROUND(3.37,5)</f>
        <v>3.37</v>
      </c>
      <c r="D202" s="22">
        <f>F202</f>
        <v>202.29867</v>
      </c>
      <c r="E202" s="22">
        <f>F202</f>
        <v>202.29867</v>
      </c>
      <c r="F202" s="22">
        <f>ROUND(202.29867,5)</f>
        <v>202.29867</v>
      </c>
      <c r="G202" s="20"/>
      <c r="H202" s="28"/>
    </row>
    <row r="203" spans="1:8" ht="12.75" customHeight="1">
      <c r="A203" s="30">
        <v>44686</v>
      </c>
      <c r="B203" s="31"/>
      <c r="C203" s="22">
        <f>ROUND(3.37,5)</f>
        <v>3.37</v>
      </c>
      <c r="D203" s="22">
        <f>F203</f>
        <v>201.63756</v>
      </c>
      <c r="E203" s="22">
        <f>F203</f>
        <v>201.63756</v>
      </c>
      <c r="F203" s="22">
        <f>ROUND(201.63756,5)</f>
        <v>201.63756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ROUND(0.91,5)</f>
        <v>0.91</v>
      </c>
      <c r="D205" s="22">
        <f>F205</f>
        <v>171.861</v>
      </c>
      <c r="E205" s="22">
        <f>F205</f>
        <v>171.861</v>
      </c>
      <c r="F205" s="22">
        <f>ROUND(171.861,5)</f>
        <v>171.861</v>
      </c>
      <c r="G205" s="20"/>
      <c r="H205" s="28"/>
    </row>
    <row r="206" spans="1:8" ht="12.75" customHeight="1">
      <c r="A206" s="30">
        <v>44413</v>
      </c>
      <c r="B206" s="31"/>
      <c r="C206" s="22">
        <f>ROUND(0.91,5)</f>
        <v>0.91</v>
      </c>
      <c r="D206" s="22">
        <f>F206</f>
        <v>171.42531</v>
      </c>
      <c r="E206" s="22">
        <f>F206</f>
        <v>171.42531</v>
      </c>
      <c r="F206" s="22">
        <f>ROUND(171.42531,5)</f>
        <v>171.42531</v>
      </c>
      <c r="G206" s="20"/>
      <c r="H206" s="28"/>
    </row>
    <row r="207" spans="1:8" ht="12.75" customHeight="1">
      <c r="A207" s="30">
        <v>44504</v>
      </c>
      <c r="B207" s="31"/>
      <c r="C207" s="22">
        <f>ROUND(0.91,5)</f>
        <v>0.91</v>
      </c>
      <c r="D207" s="22">
        <f>F207</f>
        <v>173.29587</v>
      </c>
      <c r="E207" s="22">
        <f>F207</f>
        <v>173.29587</v>
      </c>
      <c r="F207" s="22">
        <f>ROUND(173.29587,5)</f>
        <v>173.29587</v>
      </c>
      <c r="G207" s="20"/>
      <c r="H207" s="28"/>
    </row>
    <row r="208" spans="1:8" ht="12.75" customHeight="1">
      <c r="A208" s="30">
        <v>44595</v>
      </c>
      <c r="B208" s="31"/>
      <c r="C208" s="22">
        <f>ROUND(0.91,5)</f>
        <v>0.91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ROUND(0.91,5)</f>
        <v>0.91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ROUND(8.985,5)</f>
        <v>8.985</v>
      </c>
      <c r="D211" s="22">
        <f>F211</f>
        <v>9.15011</v>
      </c>
      <c r="E211" s="22">
        <f>F211</f>
        <v>9.15011</v>
      </c>
      <c r="F211" s="22">
        <f>ROUND(9.15011,5)</f>
        <v>9.15011</v>
      </c>
      <c r="G211" s="20"/>
      <c r="H211" s="28"/>
    </row>
    <row r="212" spans="1:8" ht="12.75" customHeight="1">
      <c r="A212" s="30">
        <v>44413</v>
      </c>
      <c r="B212" s="31"/>
      <c r="C212" s="22">
        <f>ROUND(8.985,5)</f>
        <v>8.985</v>
      </c>
      <c r="D212" s="22">
        <f>F212</f>
        <v>9.333</v>
      </c>
      <c r="E212" s="22">
        <f>F212</f>
        <v>9.333</v>
      </c>
      <c r="F212" s="22">
        <f>ROUND(9.333,5)</f>
        <v>9.333</v>
      </c>
      <c r="G212" s="20"/>
      <c r="H212" s="28"/>
    </row>
    <row r="213" spans="1:8" ht="12.75" customHeight="1">
      <c r="A213" s="30">
        <v>44504</v>
      </c>
      <c r="B213" s="31"/>
      <c r="C213" s="22">
        <f>ROUND(8.985,5)</f>
        <v>8.985</v>
      </c>
      <c r="D213" s="22">
        <f>F213</f>
        <v>9.52276</v>
      </c>
      <c r="E213" s="22">
        <f>F213</f>
        <v>9.52276</v>
      </c>
      <c r="F213" s="22">
        <f>ROUND(9.52276,5)</f>
        <v>9.52276</v>
      </c>
      <c r="G213" s="20"/>
      <c r="H213" s="28"/>
    </row>
    <row r="214" spans="1:8" ht="12.75" customHeight="1">
      <c r="A214" s="30">
        <v>44595</v>
      </c>
      <c r="B214" s="31"/>
      <c r="C214" s="22">
        <f>ROUND(8.985,5)</f>
        <v>8.985</v>
      </c>
      <c r="D214" s="22">
        <f>F214</f>
        <v>9.72705</v>
      </c>
      <c r="E214" s="22">
        <f>F214</f>
        <v>9.72705</v>
      </c>
      <c r="F214" s="22">
        <f>ROUND(9.72705,5)</f>
        <v>9.72705</v>
      </c>
      <c r="G214" s="20"/>
      <c r="H214" s="28"/>
    </row>
    <row r="215" spans="1:8" ht="12.75" customHeight="1">
      <c r="A215" s="30">
        <v>44686</v>
      </c>
      <c r="B215" s="31"/>
      <c r="C215" s="22">
        <f>ROUND(8.985,5)</f>
        <v>8.985</v>
      </c>
      <c r="D215" s="22">
        <f>F215</f>
        <v>9.94787</v>
      </c>
      <c r="E215" s="22">
        <f>F215</f>
        <v>9.94787</v>
      </c>
      <c r="F215" s="22">
        <f>ROUND(9.94787,5)</f>
        <v>9.94787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ROUND(10.425,5)</f>
        <v>10.425</v>
      </c>
      <c r="D217" s="22">
        <f>F217</f>
        <v>10.58338</v>
      </c>
      <c r="E217" s="22">
        <f>F217</f>
        <v>10.58338</v>
      </c>
      <c r="F217" s="22">
        <f>ROUND(10.58338,5)</f>
        <v>10.58338</v>
      </c>
      <c r="G217" s="20"/>
      <c r="H217" s="28"/>
    </row>
    <row r="218" spans="1:8" ht="12.75" customHeight="1">
      <c r="A218" s="30">
        <v>44413</v>
      </c>
      <c r="B218" s="31"/>
      <c r="C218" s="22">
        <f>ROUND(10.425,5)</f>
        <v>10.425</v>
      </c>
      <c r="D218" s="22">
        <f>F218</f>
        <v>10.75898</v>
      </c>
      <c r="E218" s="22">
        <f>F218</f>
        <v>10.75898</v>
      </c>
      <c r="F218" s="22">
        <f>ROUND(10.75898,5)</f>
        <v>10.75898</v>
      </c>
      <c r="G218" s="20"/>
      <c r="H218" s="28"/>
    </row>
    <row r="219" spans="1:8" ht="12.75" customHeight="1">
      <c r="A219" s="30">
        <v>44504</v>
      </c>
      <c r="B219" s="31"/>
      <c r="C219" s="22">
        <f>ROUND(10.425,5)</f>
        <v>10.425</v>
      </c>
      <c r="D219" s="22">
        <f>F219</f>
        <v>10.93754</v>
      </c>
      <c r="E219" s="22">
        <f>F219</f>
        <v>10.93754</v>
      </c>
      <c r="F219" s="22">
        <f>ROUND(10.93754,5)</f>
        <v>10.93754</v>
      </c>
      <c r="G219" s="20"/>
      <c r="H219" s="28"/>
    </row>
    <row r="220" spans="1:8" ht="12.75" customHeight="1">
      <c r="A220" s="30">
        <v>44595</v>
      </c>
      <c r="B220" s="31"/>
      <c r="C220" s="22">
        <f>ROUND(10.425,5)</f>
        <v>10.425</v>
      </c>
      <c r="D220" s="22">
        <f>F220</f>
        <v>11.12711</v>
      </c>
      <c r="E220" s="22">
        <f>F220</f>
        <v>11.12711</v>
      </c>
      <c r="F220" s="22">
        <f>ROUND(11.12711,5)</f>
        <v>11.12711</v>
      </c>
      <c r="G220" s="20"/>
      <c r="H220" s="28"/>
    </row>
    <row r="221" spans="1:8" ht="12.75" customHeight="1">
      <c r="A221" s="30">
        <v>44686</v>
      </c>
      <c r="B221" s="31"/>
      <c r="C221" s="22">
        <f>ROUND(10.425,5)</f>
        <v>10.425</v>
      </c>
      <c r="D221" s="22">
        <f>F221</f>
        <v>11.32599</v>
      </c>
      <c r="E221" s="22">
        <f>F221</f>
        <v>11.32599</v>
      </c>
      <c r="F221" s="22">
        <f>ROUND(11.32599,5)</f>
        <v>11.32599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ROUND(10.485,5)</f>
        <v>10.485</v>
      </c>
      <c r="D223" s="22">
        <f>F223</f>
        <v>10.64471</v>
      </c>
      <c r="E223" s="22">
        <f>F223</f>
        <v>10.64471</v>
      </c>
      <c r="F223" s="22">
        <f>ROUND(10.64471,5)</f>
        <v>10.64471</v>
      </c>
      <c r="G223" s="20"/>
      <c r="H223" s="28"/>
    </row>
    <row r="224" spans="1:8" ht="12.75" customHeight="1">
      <c r="A224" s="30">
        <v>44413</v>
      </c>
      <c r="B224" s="31"/>
      <c r="C224" s="22">
        <f>ROUND(10.485,5)</f>
        <v>10.485</v>
      </c>
      <c r="D224" s="22">
        <f>F224</f>
        <v>10.82229</v>
      </c>
      <c r="E224" s="22">
        <f>F224</f>
        <v>10.82229</v>
      </c>
      <c r="F224" s="22">
        <f>ROUND(10.82229,5)</f>
        <v>10.82229</v>
      </c>
      <c r="G224" s="20"/>
      <c r="H224" s="28"/>
    </row>
    <row r="225" spans="1:8" ht="12.75" customHeight="1">
      <c r="A225" s="30">
        <v>44504</v>
      </c>
      <c r="B225" s="31"/>
      <c r="C225" s="22">
        <f>ROUND(10.485,5)</f>
        <v>10.485</v>
      </c>
      <c r="D225" s="22">
        <f>F225</f>
        <v>11.0029</v>
      </c>
      <c r="E225" s="22">
        <f>F225</f>
        <v>11.0029</v>
      </c>
      <c r="F225" s="22">
        <f>ROUND(11.0029,5)</f>
        <v>11.0029</v>
      </c>
      <c r="G225" s="20"/>
      <c r="H225" s="28"/>
    </row>
    <row r="226" spans="1:8" ht="12.75" customHeight="1">
      <c r="A226" s="30">
        <v>44595</v>
      </c>
      <c r="B226" s="31"/>
      <c r="C226" s="22">
        <f>ROUND(10.485,5)</f>
        <v>10.485</v>
      </c>
      <c r="D226" s="22">
        <f>F226</f>
        <v>11.19512</v>
      </c>
      <c r="E226" s="22">
        <f>F226</f>
        <v>11.19512</v>
      </c>
      <c r="F226" s="22">
        <f>ROUND(11.19512,5)</f>
        <v>11.19512</v>
      </c>
      <c r="G226" s="20"/>
      <c r="H226" s="28"/>
    </row>
    <row r="227" spans="1:8" ht="12.75" customHeight="1">
      <c r="A227" s="30">
        <v>44686</v>
      </c>
      <c r="B227" s="31"/>
      <c r="C227" s="22">
        <f>ROUND(10.485,5)</f>
        <v>10.485</v>
      </c>
      <c r="D227" s="22">
        <f>F227</f>
        <v>11.39686</v>
      </c>
      <c r="E227" s="22">
        <f>F227</f>
        <v>11.39686</v>
      </c>
      <c r="F227" s="22">
        <f>ROUND(11.39686,5)</f>
        <v>11.39686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ROUND(818.623,3)</f>
        <v>818.623</v>
      </c>
      <c r="D229" s="23">
        <f>F229</f>
        <v>826.004</v>
      </c>
      <c r="E229" s="23">
        <f>F229</f>
        <v>826.004</v>
      </c>
      <c r="F229" s="23">
        <f>ROUND(826.004,3)</f>
        <v>826.004</v>
      </c>
      <c r="G229" s="20"/>
      <c r="H229" s="28"/>
    </row>
    <row r="230" spans="1:8" ht="12.75" customHeight="1">
      <c r="A230" s="30">
        <v>44413</v>
      </c>
      <c r="B230" s="31"/>
      <c r="C230" s="23">
        <f>ROUND(818.623,3)</f>
        <v>818.623</v>
      </c>
      <c r="D230" s="23">
        <f>F230</f>
        <v>834.811</v>
      </c>
      <c r="E230" s="23">
        <f>F230</f>
        <v>834.811</v>
      </c>
      <c r="F230" s="23">
        <f>ROUND(834.811,3)</f>
        <v>834.811</v>
      </c>
      <c r="G230" s="20"/>
      <c r="H230" s="28"/>
    </row>
    <row r="231" spans="1:8" ht="12.75" customHeight="1">
      <c r="A231" s="30">
        <v>44504</v>
      </c>
      <c r="B231" s="31"/>
      <c r="C231" s="23">
        <f>ROUND(818.623,3)</f>
        <v>818.623</v>
      </c>
      <c r="D231" s="23">
        <f>F231</f>
        <v>843.815</v>
      </c>
      <c r="E231" s="23">
        <f>F231</f>
        <v>843.815</v>
      </c>
      <c r="F231" s="23">
        <f>ROUND(843.815,3)</f>
        <v>843.815</v>
      </c>
      <c r="G231" s="20"/>
      <c r="H231" s="28"/>
    </row>
    <row r="232" spans="1:8" ht="12.75" customHeight="1">
      <c r="A232" s="30">
        <v>44595</v>
      </c>
      <c r="B232" s="31"/>
      <c r="C232" s="23">
        <f>ROUND(818.623,3)</f>
        <v>818.623</v>
      </c>
      <c r="D232" s="23">
        <f>F232</f>
        <v>853.075</v>
      </c>
      <c r="E232" s="23">
        <f>F232</f>
        <v>853.075</v>
      </c>
      <c r="F232" s="23">
        <f>ROUND(853.075,3)</f>
        <v>853.075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ROUND(792.379,3)</f>
        <v>792.379</v>
      </c>
      <c r="D234" s="23">
        <f>F234</f>
        <v>799.524</v>
      </c>
      <c r="E234" s="23">
        <f>F234</f>
        <v>799.524</v>
      </c>
      <c r="F234" s="23">
        <f>ROUND(799.524,3)</f>
        <v>799.524</v>
      </c>
      <c r="G234" s="20"/>
      <c r="H234" s="28"/>
    </row>
    <row r="235" spans="1:8" ht="12.75" customHeight="1">
      <c r="A235" s="30">
        <v>44413</v>
      </c>
      <c r="B235" s="31"/>
      <c r="C235" s="23">
        <f>ROUND(792.379,3)</f>
        <v>792.379</v>
      </c>
      <c r="D235" s="23">
        <f>F235</f>
        <v>808.049</v>
      </c>
      <c r="E235" s="23">
        <f>F235</f>
        <v>808.049</v>
      </c>
      <c r="F235" s="23">
        <f>ROUND(808.049,3)</f>
        <v>808.049</v>
      </c>
      <c r="G235" s="20"/>
      <c r="H235" s="28"/>
    </row>
    <row r="236" spans="1:8" ht="12.75" customHeight="1">
      <c r="A236" s="30">
        <v>44504</v>
      </c>
      <c r="B236" s="31"/>
      <c r="C236" s="23">
        <f>ROUND(792.379,3)</f>
        <v>792.379</v>
      </c>
      <c r="D236" s="23">
        <f>F236</f>
        <v>816.763</v>
      </c>
      <c r="E236" s="23">
        <f>F236</f>
        <v>816.763</v>
      </c>
      <c r="F236" s="23">
        <f>ROUND(816.763,3)</f>
        <v>816.763</v>
      </c>
      <c r="G236" s="20"/>
      <c r="H236" s="28"/>
    </row>
    <row r="237" spans="1:8" ht="12.75" customHeight="1">
      <c r="A237" s="30">
        <v>44595</v>
      </c>
      <c r="B237" s="31"/>
      <c r="C237" s="23">
        <f>ROUND(792.379,3)</f>
        <v>792.379</v>
      </c>
      <c r="D237" s="23">
        <f>F237</f>
        <v>825.727</v>
      </c>
      <c r="E237" s="23">
        <f>F237</f>
        <v>825.727</v>
      </c>
      <c r="F237" s="23">
        <f>ROUND(825.727,3)</f>
        <v>825.727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ROUND(890.451,3)</f>
        <v>890.451</v>
      </c>
      <c r="D239" s="23">
        <f>F239</f>
        <v>898.48</v>
      </c>
      <c r="E239" s="23">
        <f>F239</f>
        <v>898.48</v>
      </c>
      <c r="F239" s="23">
        <f>ROUND(898.48,3)</f>
        <v>898.48</v>
      </c>
      <c r="G239" s="20"/>
      <c r="H239" s="28"/>
    </row>
    <row r="240" spans="1:8" ht="12.75" customHeight="1">
      <c r="A240" s="30">
        <v>44413</v>
      </c>
      <c r="B240" s="31"/>
      <c r="C240" s="23">
        <f>ROUND(890.451,3)</f>
        <v>890.451</v>
      </c>
      <c r="D240" s="23">
        <f>F240</f>
        <v>908.06</v>
      </c>
      <c r="E240" s="23">
        <f>F240</f>
        <v>908.06</v>
      </c>
      <c r="F240" s="23">
        <f>ROUND(908.06,3)</f>
        <v>908.06</v>
      </c>
      <c r="G240" s="20"/>
      <c r="H240" s="28"/>
    </row>
    <row r="241" spans="1:8" ht="12.75" customHeight="1">
      <c r="A241" s="30">
        <v>44504</v>
      </c>
      <c r="B241" s="31"/>
      <c r="C241" s="23">
        <f>ROUND(890.451,3)</f>
        <v>890.451</v>
      </c>
      <c r="D241" s="23">
        <f>F241</f>
        <v>917.853</v>
      </c>
      <c r="E241" s="23">
        <f>F241</f>
        <v>917.853</v>
      </c>
      <c r="F241" s="23">
        <f>ROUND(917.853,3)</f>
        <v>917.853</v>
      </c>
      <c r="G241" s="20"/>
      <c r="H241" s="28"/>
    </row>
    <row r="242" spans="1:8" ht="12.75" customHeight="1">
      <c r="A242" s="30">
        <v>44595</v>
      </c>
      <c r="B242" s="31"/>
      <c r="C242" s="23">
        <f>ROUND(890.451,3)</f>
        <v>890.451</v>
      </c>
      <c r="D242" s="23">
        <f>F242</f>
        <v>927.926</v>
      </c>
      <c r="E242" s="23">
        <f>F242</f>
        <v>927.926</v>
      </c>
      <c r="F242" s="23">
        <f>ROUND(927.926,3)</f>
        <v>927.926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ROUND(779.206,3)</f>
        <v>779.206</v>
      </c>
      <c r="D244" s="23">
        <f>F244</f>
        <v>786.232</v>
      </c>
      <c r="E244" s="23">
        <f>F244</f>
        <v>786.232</v>
      </c>
      <c r="F244" s="23">
        <f>ROUND(786.232,3)</f>
        <v>786.232</v>
      </c>
      <c r="G244" s="20"/>
      <c r="H244" s="28"/>
    </row>
    <row r="245" spans="1:8" ht="12.75" customHeight="1">
      <c r="A245" s="30">
        <v>44413</v>
      </c>
      <c r="B245" s="31"/>
      <c r="C245" s="23">
        <f>ROUND(779.206,3)</f>
        <v>779.206</v>
      </c>
      <c r="D245" s="23">
        <f>F245</f>
        <v>794.615</v>
      </c>
      <c r="E245" s="23">
        <f>F245</f>
        <v>794.615</v>
      </c>
      <c r="F245" s="23">
        <f>ROUND(794.615,3)</f>
        <v>794.615</v>
      </c>
      <c r="G245" s="20"/>
      <c r="H245" s="28"/>
    </row>
    <row r="246" spans="1:8" ht="12.75" customHeight="1">
      <c r="A246" s="30">
        <v>44504</v>
      </c>
      <c r="B246" s="31"/>
      <c r="C246" s="23">
        <f>ROUND(779.206,3)</f>
        <v>779.206</v>
      </c>
      <c r="D246" s="23">
        <f>F246</f>
        <v>803.185</v>
      </c>
      <c r="E246" s="23">
        <f>F246</f>
        <v>803.185</v>
      </c>
      <c r="F246" s="23">
        <f>ROUND(803.185,3)</f>
        <v>803.185</v>
      </c>
      <c r="G246" s="20"/>
      <c r="H246" s="28"/>
    </row>
    <row r="247" spans="1:8" ht="12.75" customHeight="1">
      <c r="A247" s="30">
        <v>44595</v>
      </c>
      <c r="B247" s="31"/>
      <c r="C247" s="23">
        <f>ROUND(779.206,3)</f>
        <v>779.206</v>
      </c>
      <c r="D247" s="23">
        <f>F247</f>
        <v>812</v>
      </c>
      <c r="E247" s="23">
        <f>F247</f>
        <v>812</v>
      </c>
      <c r="F247" s="23">
        <f>ROUND(812,3)</f>
        <v>812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ROUND(277.765652824177,3)</f>
        <v>277.766</v>
      </c>
      <c r="D249" s="23">
        <f>F249</f>
        <v>280.333</v>
      </c>
      <c r="E249" s="23">
        <f>F249</f>
        <v>280.333</v>
      </c>
      <c r="F249" s="23">
        <f>ROUND(280.333,3)</f>
        <v>280.333</v>
      </c>
      <c r="G249" s="20"/>
      <c r="H249" s="28"/>
    </row>
    <row r="250" spans="1:8" ht="12.75" customHeight="1">
      <c r="A250" s="30">
        <v>44413</v>
      </c>
      <c r="B250" s="31"/>
      <c r="C250" s="23">
        <f>ROUND(277.765652824177,3)</f>
        <v>277.766</v>
      </c>
      <c r="D250" s="23">
        <f>F250</f>
        <v>283.391</v>
      </c>
      <c r="E250" s="23">
        <f>F250</f>
        <v>283.391</v>
      </c>
      <c r="F250" s="23">
        <f>ROUND(283.391,3)</f>
        <v>283.391</v>
      </c>
      <c r="G250" s="20"/>
      <c r="H250" s="28"/>
    </row>
    <row r="251" spans="1:8" ht="12.75" customHeight="1">
      <c r="A251" s="30">
        <v>44504</v>
      </c>
      <c r="B251" s="31"/>
      <c r="C251" s="23">
        <f>ROUND(277.765652824177,3)</f>
        <v>277.766</v>
      </c>
      <c r="D251" s="23">
        <f>F251</f>
        <v>286.515</v>
      </c>
      <c r="E251" s="23">
        <f>F251</f>
        <v>286.515</v>
      </c>
      <c r="F251" s="23">
        <f>ROUND(286.515,3)</f>
        <v>286.515</v>
      </c>
      <c r="G251" s="20"/>
      <c r="H251" s="28"/>
    </row>
    <row r="252" spans="1:8" ht="12.75" customHeight="1">
      <c r="A252" s="30">
        <v>44595</v>
      </c>
      <c r="B252" s="31"/>
      <c r="C252" s="23">
        <f>ROUND(277.765652824177,3)</f>
        <v>277.766</v>
      </c>
      <c r="D252" s="23">
        <f>F252</f>
        <v>289.727</v>
      </c>
      <c r="E252" s="23">
        <f>F252</f>
        <v>289.727</v>
      </c>
      <c r="F252" s="23">
        <f>ROUND(289.727,3)</f>
        <v>289.727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ROUND(770.011,3)</f>
        <v>770.011</v>
      </c>
      <c r="D254" s="23">
        <f>F254</f>
        <v>776.954</v>
      </c>
      <c r="E254" s="23">
        <f>F254</f>
        <v>776.954</v>
      </c>
      <c r="F254" s="23">
        <f>ROUND(776.954,3)</f>
        <v>776.954</v>
      </c>
      <c r="G254" s="20"/>
      <c r="H254" s="28"/>
    </row>
    <row r="255" spans="1:8" ht="12.75" customHeight="1">
      <c r="A255" s="30">
        <v>44413</v>
      </c>
      <c r="B255" s="31"/>
      <c r="C255" s="23">
        <f>ROUND(770.011,3)</f>
        <v>770.011</v>
      </c>
      <c r="D255" s="23">
        <f>F255</f>
        <v>785.238</v>
      </c>
      <c r="E255" s="23">
        <f>F255</f>
        <v>785.238</v>
      </c>
      <c r="F255" s="23">
        <f>ROUND(785.238,3)</f>
        <v>785.238</v>
      </c>
      <c r="G255" s="20"/>
      <c r="H255" s="28"/>
    </row>
    <row r="256" spans="1:8" ht="12.75" customHeight="1">
      <c r="A256" s="30">
        <v>44504</v>
      </c>
      <c r="B256" s="31"/>
      <c r="C256" s="23">
        <f>ROUND(770.011,3)</f>
        <v>770.011</v>
      </c>
      <c r="D256" s="23">
        <f>F256</f>
        <v>793.707</v>
      </c>
      <c r="E256" s="23">
        <f>F256</f>
        <v>793.707</v>
      </c>
      <c r="F256" s="23">
        <f>ROUND(793.707,3)</f>
        <v>793.707</v>
      </c>
      <c r="G256" s="20"/>
      <c r="H256" s="28"/>
    </row>
    <row r="257" spans="1:8" ht="12.75" customHeight="1">
      <c r="A257" s="30">
        <v>44595</v>
      </c>
      <c r="B257" s="31"/>
      <c r="C257" s="23">
        <f>ROUND(770.011,3)</f>
        <v>770.011</v>
      </c>
      <c r="D257" s="23">
        <f>F257</f>
        <v>802.418</v>
      </c>
      <c r="E257" s="23">
        <f>F257</f>
        <v>802.418</v>
      </c>
      <c r="F257" s="23">
        <f>ROUND(802.418,3)</f>
        <v>802.418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3.722</v>
      </c>
      <c r="E260" s="45">
        <v>3.688</v>
      </c>
      <c r="F260" s="45">
        <v>3.705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3.732</v>
      </c>
      <c r="E261" s="45">
        <v>3.668</v>
      </c>
      <c r="F261" s="45">
        <v>3.7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3.742</v>
      </c>
      <c r="E262" s="45">
        <v>3.678</v>
      </c>
      <c r="F262" s="45">
        <v>3.71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3.732</v>
      </c>
      <c r="E263" s="45">
        <v>3.698</v>
      </c>
      <c r="F263" s="45">
        <v>3.715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3.772</v>
      </c>
      <c r="E264" s="45">
        <v>3.708</v>
      </c>
      <c r="F264" s="45">
        <v>3.74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3.822</v>
      </c>
      <c r="E265" s="45">
        <v>3.778</v>
      </c>
      <c r="F265" s="45">
        <v>3.8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4.232</v>
      </c>
      <c r="E266" s="45">
        <v>3.758</v>
      </c>
      <c r="F266" s="45">
        <v>3.995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4.162</v>
      </c>
      <c r="E267" s="45">
        <v>4.098</v>
      </c>
      <c r="F267" s="45">
        <v>4.13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4.532</v>
      </c>
      <c r="E268" s="45">
        <v>4.118</v>
      </c>
      <c r="F268" s="45">
        <v>4.325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4.492</v>
      </c>
      <c r="E269" s="45">
        <v>4.398</v>
      </c>
      <c r="F269" s="45">
        <v>4.445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4.922</v>
      </c>
      <c r="E270" s="45">
        <v>4.388</v>
      </c>
      <c r="F270" s="45">
        <v>4.654999999999999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ROUND(91.7723435288069,2)</f>
        <v>91.77</v>
      </c>
      <c r="D272" s="20">
        <f>F272</f>
        <v>86.27</v>
      </c>
      <c r="E272" s="20">
        <f>F272</f>
        <v>86.27</v>
      </c>
      <c r="F272" s="20">
        <f>ROUND(86.2664871915266,2)</f>
        <v>86.27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ROUND(86.1613156888253,2)</f>
        <v>86.16</v>
      </c>
      <c r="D274" s="20">
        <f>F274</f>
        <v>78.32</v>
      </c>
      <c r="E274" s="20">
        <f>F274</f>
        <v>78.32</v>
      </c>
      <c r="F274" s="20">
        <f>ROUND(78.323236050155,2)</f>
        <v>78.32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ROUND(91.7723435288069,5)</f>
        <v>91.77234</v>
      </c>
      <c r="D276" s="22">
        <f>F276</f>
        <v>92.23584</v>
      </c>
      <c r="E276" s="22">
        <f>F276</f>
        <v>92.23584</v>
      </c>
      <c r="F276" s="22">
        <f>ROUND(92.2358435414162,5)</f>
        <v>92.23584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ROUND(91.7723435288069,5)</f>
        <v>91.77234</v>
      </c>
      <c r="D278" s="22">
        <f>F278</f>
        <v>90.44389</v>
      </c>
      <c r="E278" s="22">
        <f>F278</f>
        <v>90.44389</v>
      </c>
      <c r="F278" s="22">
        <f>ROUND(90.4438871922175,5)</f>
        <v>90.44389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ROUND(91.7723435288069,5)</f>
        <v>91.77234</v>
      </c>
      <c r="D280" s="22">
        <f>F280</f>
        <v>89.42415</v>
      </c>
      <c r="E280" s="22">
        <f>F280</f>
        <v>89.42415</v>
      </c>
      <c r="F280" s="22">
        <f>ROUND(89.4241481650966,5)</f>
        <v>89.42415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ROUND(91.7723435288069,5)</f>
        <v>91.77234</v>
      </c>
      <c r="D282" s="22">
        <f>F282</f>
        <v>90.70457</v>
      </c>
      <c r="E282" s="22">
        <f>F282</f>
        <v>90.70457</v>
      </c>
      <c r="F282" s="22">
        <f>ROUND(90.7045696314748,5)</f>
        <v>90.70457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ROUND(91.7723435288069,5)</f>
        <v>91.77234</v>
      </c>
      <c r="D284" s="22">
        <f>F284</f>
        <v>90.14149</v>
      </c>
      <c r="E284" s="22">
        <f>F284</f>
        <v>90.14149</v>
      </c>
      <c r="F284" s="22">
        <f>ROUND(90.1414948049848,5)</f>
        <v>90.14149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ROUND(91.7723435288069,5)</f>
        <v>91.77234</v>
      </c>
      <c r="D286" s="22">
        <f>F286</f>
        <v>90.26826</v>
      </c>
      <c r="E286" s="22">
        <f>F286</f>
        <v>90.26826</v>
      </c>
      <c r="F286" s="22">
        <f>ROUND(90.2682585814397,5)</f>
        <v>90.26826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ROUND(91.7723435288069,5)</f>
        <v>91.77234</v>
      </c>
      <c r="D288" s="22">
        <f>F288</f>
        <v>93.40585</v>
      </c>
      <c r="E288" s="22">
        <f>F288</f>
        <v>93.40585</v>
      </c>
      <c r="F288" s="22">
        <f>ROUND(93.4058466871052,5)</f>
        <v>93.40585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ROUND(91.7723435288069,2)</f>
        <v>91.77</v>
      </c>
      <c r="D290" s="20">
        <f>F290</f>
        <v>91.77</v>
      </c>
      <c r="E290" s="20">
        <f>F290</f>
        <v>91.77</v>
      </c>
      <c r="F290" s="20">
        <f>ROUND(91.7723435288069,2)</f>
        <v>91.77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ROUND(91.7723435288069,2)</f>
        <v>91.77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ROUND(86.1613156888253,5)</f>
        <v>86.16132</v>
      </c>
      <c r="D294" s="22">
        <f>F294</f>
        <v>78.56625</v>
      </c>
      <c r="E294" s="22">
        <f>F294</f>
        <v>78.56625</v>
      </c>
      <c r="F294" s="22">
        <f>ROUND(78.5662538062223,5)</f>
        <v>78.56625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ROUND(86.1613156888253,5)</f>
        <v>86.16132</v>
      </c>
      <c r="D296" s="22">
        <f>F296</f>
        <v>74.96512</v>
      </c>
      <c r="E296" s="22">
        <f>F296</f>
        <v>74.96512</v>
      </c>
      <c r="F296" s="22">
        <f>ROUND(74.965122213171,5)</f>
        <v>74.96512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ROUND(86.1613156888253,5)</f>
        <v>86.16132</v>
      </c>
      <c r="D298" s="22">
        <f>F298</f>
        <v>73.24093</v>
      </c>
      <c r="E298" s="22">
        <f>F298</f>
        <v>73.24093</v>
      </c>
      <c r="F298" s="22">
        <f>ROUND(73.2409293371003,5)</f>
        <v>73.24093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ROUND(86.1613156888253,5)</f>
        <v>86.16132</v>
      </c>
      <c r="D300" s="22">
        <f>F300</f>
        <v>75.12403</v>
      </c>
      <c r="E300" s="22">
        <f>F300</f>
        <v>75.12403</v>
      </c>
      <c r="F300" s="22">
        <f>ROUND(75.1240283043412,5)</f>
        <v>75.12403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ROUND(86.1613156888253,5)</f>
        <v>86.16132</v>
      </c>
      <c r="D302" s="22">
        <f>F302</f>
        <v>79.02785</v>
      </c>
      <c r="E302" s="22">
        <f>F302</f>
        <v>79.02785</v>
      </c>
      <c r="F302" s="22">
        <f>ROUND(79.0278472868325,5)</f>
        <v>79.02785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ROUND(86.1613156888253,5)</f>
        <v>86.16132</v>
      </c>
      <c r="D304" s="22">
        <f>F304</f>
        <v>77.41328</v>
      </c>
      <c r="E304" s="22">
        <f>F304</f>
        <v>77.41328</v>
      </c>
      <c r="F304" s="22">
        <f>ROUND(77.4132821412719,5)</f>
        <v>77.41328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ROUND(86.1613156888253,5)</f>
        <v>86.16132</v>
      </c>
      <c r="D306" s="22">
        <f>F306</f>
        <v>79.37614</v>
      </c>
      <c r="E306" s="22">
        <f>F306</f>
        <v>79.37614</v>
      </c>
      <c r="F306" s="22">
        <f>ROUND(79.3761369454522,5)</f>
        <v>79.37614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ROUND(86.1613156888253,5)</f>
        <v>86.16132</v>
      </c>
      <c r="D308" s="22">
        <f>F308</f>
        <v>85.10748</v>
      </c>
      <c r="E308" s="22">
        <f>F308</f>
        <v>85.10748</v>
      </c>
      <c r="F308" s="22">
        <f>ROUND(85.1074759951385,5)</f>
        <v>85.10748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ROUND(86.1613156888253,2)</f>
        <v>86.16</v>
      </c>
      <c r="D310" s="20">
        <f>F310</f>
        <v>86.16</v>
      </c>
      <c r="E310" s="20">
        <f>F310</f>
        <v>86.16</v>
      </c>
      <c r="F310" s="20">
        <f>ROUND(86.1613156888253,2)</f>
        <v>86.16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ROUND(86.1613156888253,2)</f>
        <v>86.16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2021-02-12T16:08:03Z</dcterms:modified>
  <cp:category/>
  <cp:version/>
  <cp:contentType/>
  <cp:contentStatus/>
</cp:coreProperties>
</file>