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<sst xmlns="http://schemas.openxmlformats.org/spreadsheetml/2006/main" count="85" uniqueCount="83">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</sst>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72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44263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ROUND(93.1096081801257,2)</f>
        <v>93.11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ROUND(92.2356785014055,2)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93.11</v>
      </c>
      <c r="D7" s="20">
        <f t="shared" si="1"/>
        <v>90.44</v>
      </c>
      <c r="E7" s="20">
        <f t="shared" si="2"/>
        <v>90.44</v>
      </c>
      <c r="F7" s="20">
        <f>ROUND(90.4353131278098,2)</f>
        <v>90.44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93.11</v>
      </c>
      <c r="D8" s="20">
        <f t="shared" si="1"/>
        <v>89.46</v>
      </c>
      <c r="E8" s="20">
        <f t="shared" si="2"/>
        <v>89.46</v>
      </c>
      <c r="F8" s="20">
        <f>ROUND(89.4639672402847,2)</f>
        <v>89.46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93.11</v>
      </c>
      <c r="D9" s="20">
        <f t="shared" si="1"/>
        <v>90.84</v>
      </c>
      <c r="E9" s="20">
        <f t="shared" si="2"/>
        <v>90.84</v>
      </c>
      <c r="F9" s="20">
        <f>ROUND(90.8351671138565,2)</f>
        <v>90.84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93.11</v>
      </c>
      <c r="D10" s="20">
        <f t="shared" si="1"/>
        <v>90.4</v>
      </c>
      <c r="E10" s="20">
        <f t="shared" si="2"/>
        <v>90.4</v>
      </c>
      <c r="F10" s="20">
        <f>ROUND(90.3996298019239,2)</f>
        <v>90.4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93.11</v>
      </c>
      <c r="D11" s="20">
        <f t="shared" si="1"/>
        <v>90.7</v>
      </c>
      <c r="E11" s="20">
        <f t="shared" si="2"/>
        <v>90.7</v>
      </c>
      <c r="F11" s="20">
        <f>ROUND(90.7024568111554,2)</f>
        <v>90.7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93.11</v>
      </c>
      <c r="D12" s="20">
        <f t="shared" si="1"/>
        <v>94.04</v>
      </c>
      <c r="E12" s="20">
        <f t="shared" si="2"/>
        <v>94.04</v>
      </c>
      <c r="F12" s="20">
        <f>ROUND(94.0357305817998,2)</f>
        <v>94.04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93.11</v>
      </c>
      <c r="D13" s="20">
        <f t="shared" si="1"/>
        <v>94.73</v>
      </c>
      <c r="E13" s="20">
        <f t="shared" si="2"/>
        <v>94.73</v>
      </c>
      <c r="F13" s="20">
        <f>ROUND(94.7338757282032,2)</f>
        <v>94.73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93.11</v>
      </c>
      <c r="D14" s="20">
        <f t="shared" si="1"/>
        <v>87.36</v>
      </c>
      <c r="E14" s="20">
        <f t="shared" si="2"/>
        <v>87.36</v>
      </c>
      <c r="F14" s="20">
        <f>ROUND(87.3559119149239,2)</f>
        <v>87.36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93.11</v>
      </c>
      <c r="D15" s="20">
        <f t="shared" si="1"/>
        <v>93.11</v>
      </c>
      <c r="E15" s="20">
        <f t="shared" si="2"/>
        <v>93.11</v>
      </c>
      <c r="F15" s="20">
        <f>ROUND(93.1096081801257,2)</f>
        <v>93.11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93.11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ROUND(93.1793288793121,2)</f>
        <v>93.18</v>
      </c>
      <c r="D18" s="20">
        <f aca="true" t="shared" si="4" ref="D18:D29">F18</f>
        <v>83.07</v>
      </c>
      <c r="E18" s="20">
        <f aca="true" t="shared" si="5" ref="E18:E29">F18</f>
        <v>83.07</v>
      </c>
      <c r="F18" s="20">
        <f>ROUND(83.0656786420001,2)</f>
        <v>83.07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93.18</v>
      </c>
      <c r="D19" s="20">
        <f t="shared" si="4"/>
        <v>79.81</v>
      </c>
      <c r="E19" s="20">
        <f t="shared" si="5"/>
        <v>79.81</v>
      </c>
      <c r="F19" s="20">
        <f>ROUND(79.8129383095525,2)</f>
        <v>79.81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93.18</v>
      </c>
      <c r="D20" s="20">
        <f t="shared" si="4"/>
        <v>78.41</v>
      </c>
      <c r="E20" s="20">
        <f t="shared" si="5"/>
        <v>78.41</v>
      </c>
      <c r="F20" s="20">
        <f>ROUND(78.4109601178419,2)</f>
        <v>78.41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93.18</v>
      </c>
      <c r="D21" s="20">
        <f t="shared" si="4"/>
        <v>80.58</v>
      </c>
      <c r="E21" s="20">
        <f t="shared" si="5"/>
        <v>80.58</v>
      </c>
      <c r="F21" s="20">
        <f>ROUND(80.5826161529738,2)</f>
        <v>80.58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93.18</v>
      </c>
      <c r="D22" s="20">
        <f t="shared" si="4"/>
        <v>84.7</v>
      </c>
      <c r="E22" s="20">
        <f t="shared" si="5"/>
        <v>84.7</v>
      </c>
      <c r="F22" s="20">
        <f>ROUND(84.7007585432917,2)</f>
        <v>84.7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93.18</v>
      </c>
      <c r="D23" s="20">
        <f t="shared" si="4"/>
        <v>83.36</v>
      </c>
      <c r="E23" s="20">
        <f t="shared" si="5"/>
        <v>83.36</v>
      </c>
      <c r="F23" s="20">
        <f>ROUND(83.3562653604265,2)</f>
        <v>83.36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93.18</v>
      </c>
      <c r="D24" s="20">
        <f t="shared" si="4"/>
        <v>85.57</v>
      </c>
      <c r="E24" s="20">
        <f t="shared" si="5"/>
        <v>85.57</v>
      </c>
      <c r="F24" s="20">
        <f>ROUND(85.5686331853785,2)</f>
        <v>85.57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93.18</v>
      </c>
      <c r="D25" s="20">
        <f t="shared" si="4"/>
        <v>91.47</v>
      </c>
      <c r="E25" s="20">
        <f t="shared" si="5"/>
        <v>91.47</v>
      </c>
      <c r="F25" s="20">
        <f>ROUND(91.4686906958371,2)</f>
        <v>91.47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93.18</v>
      </c>
      <c r="D26" s="20">
        <f t="shared" si="4"/>
        <v>92.02</v>
      </c>
      <c r="E26" s="20">
        <f t="shared" si="5"/>
        <v>92.02</v>
      </c>
      <c r="F26" s="20">
        <f>ROUND(92.0151291738111,2)</f>
        <v>92.02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93.18</v>
      </c>
      <c r="D27" s="20">
        <f t="shared" si="4"/>
        <v>85.27</v>
      </c>
      <c r="E27" s="20">
        <f t="shared" si="5"/>
        <v>85.27</v>
      </c>
      <c r="F27" s="20">
        <f>ROUND(85.2747973673905,2)</f>
        <v>85.27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93.18</v>
      </c>
      <c r="D28" s="20">
        <f t="shared" si="4"/>
        <v>93.18</v>
      </c>
      <c r="E28" s="20">
        <f t="shared" si="5"/>
        <v>93.18</v>
      </c>
      <c r="F28" s="20">
        <f>ROUND(93.1793288793121,2)</f>
        <v>93.18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93.18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ROUND(2.55,5)</f>
        <v>2.55</v>
      </c>
      <c r="D31" s="22">
        <f>F31</f>
        <v>2.55</v>
      </c>
      <c r="E31" s="22">
        <f>F31</f>
        <v>2.55</v>
      </c>
      <c r="F31" s="22">
        <f>ROUND(2.55,5)</f>
        <v>2.55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ROUND(4.265,5)</f>
        <v>4.265</v>
      </c>
      <c r="D33" s="22">
        <f>F33</f>
        <v>4.265</v>
      </c>
      <c r="E33" s="22">
        <f>F33</f>
        <v>4.265</v>
      </c>
      <c r="F33" s="22">
        <f>ROUND(4.265,5)</f>
        <v>4.265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ROUND(4.445,5)</f>
        <v>4.445</v>
      </c>
      <c r="D35" s="22">
        <f>F35</f>
        <v>4.445</v>
      </c>
      <c r="E35" s="22">
        <f>F35</f>
        <v>4.445</v>
      </c>
      <c r="F35" s="22">
        <f>ROUND(4.445,5)</f>
        <v>4.445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ROUND(4.41,5)</f>
        <v>4.41</v>
      </c>
      <c r="D37" s="22">
        <f>F37</f>
        <v>4.41</v>
      </c>
      <c r="E37" s="22">
        <f>F37</f>
        <v>4.41</v>
      </c>
      <c r="F37" s="22">
        <f>ROUND(4.41,5)</f>
        <v>4.41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ROUND(11.77,5)</f>
        <v>11.77</v>
      </c>
      <c r="D39" s="22">
        <f>F39</f>
        <v>11.77</v>
      </c>
      <c r="E39" s="22">
        <f>F39</f>
        <v>11.77</v>
      </c>
      <c r="F39" s="22">
        <f>ROUND(11.77,5)</f>
        <v>11.77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ROUND(5.485,5)</f>
        <v>5.485</v>
      </c>
      <c r="D41" s="22">
        <f>F41</f>
        <v>5.485</v>
      </c>
      <c r="E41" s="22">
        <f>F41</f>
        <v>5.485</v>
      </c>
      <c r="F41" s="22">
        <f>ROUND(5.485,5)</f>
        <v>5.485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ROUND(7.75,3)</f>
        <v>7.75</v>
      </c>
      <c r="D43" s="23">
        <f>F43</f>
        <v>7.75</v>
      </c>
      <c r="E43" s="23">
        <f>F43</f>
        <v>7.75</v>
      </c>
      <c r="F43" s="23">
        <f>ROUND(7.75,3)</f>
        <v>7.75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ROUND(1.8,3)</f>
        <v>1.8</v>
      </c>
      <c r="D45" s="23">
        <f>F45</f>
        <v>1.8</v>
      </c>
      <c r="E45" s="23">
        <f>F45</f>
        <v>1.8</v>
      </c>
      <c r="F45" s="23">
        <f>ROUND(1.8,3)</f>
        <v>1.8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ROUND(4.37,3)</f>
        <v>4.37</v>
      </c>
      <c r="D47" s="23">
        <f>F47</f>
        <v>4.37</v>
      </c>
      <c r="E47" s="23">
        <f>F47</f>
        <v>4.37</v>
      </c>
      <c r="F47" s="23">
        <f>ROUND(4.37,3)</f>
        <v>4.37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ROUND(10.78,3)</f>
        <v>10.78</v>
      </c>
      <c r="D51" s="23">
        <f>F51</f>
        <v>10.78</v>
      </c>
      <c r="E51" s="23">
        <f>F51</f>
        <v>10.78</v>
      </c>
      <c r="F51" s="23">
        <f>ROUND(10.78,3)</f>
        <v>10.78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ROUND(3.5,3)</f>
        <v>3.5</v>
      </c>
      <c r="D53" s="23">
        <f>F53</f>
        <v>3.5</v>
      </c>
      <c r="E53" s="23">
        <f>F53</f>
        <v>3.5</v>
      </c>
      <c r="F53" s="23">
        <f>ROUND(3.5,3)</f>
        <v>3.5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ROUND(1.13,3)</f>
        <v>1.13</v>
      </c>
      <c r="D55" s="23">
        <f>F55</f>
        <v>1.13</v>
      </c>
      <c r="E55" s="23">
        <f>F55</f>
        <v>1.13</v>
      </c>
      <c r="F55" s="23">
        <f>ROUND(1.13,3)</f>
        <v>1.13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ROUND(9.815,3)</f>
        <v>9.815</v>
      </c>
      <c r="D57" s="23">
        <f>F57</f>
        <v>9.815</v>
      </c>
      <c r="E57" s="23">
        <f>F57</f>
        <v>9.815</v>
      </c>
      <c r="F57" s="23">
        <f>ROUND(9.815,3)</f>
        <v>9.815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44322</v>
      </c>
      <c r="B59" s="31"/>
      <c r="C59" s="22">
        <f>ROUND(2.55,5)</f>
        <v>2.55</v>
      </c>
      <c r="D59" s="22">
        <f>F59</f>
        <v>149.20148</v>
      </c>
      <c r="E59" s="22">
        <f>F59</f>
        <v>149.20148</v>
      </c>
      <c r="F59" s="22">
        <f>ROUND(149.20148,5)</f>
        <v>149.20148</v>
      </c>
      <c r="G59" s="20"/>
      <c r="H59" s="28"/>
    </row>
    <row r="60" spans="1:8" ht="12.75" customHeight="1">
      <c r="A60" s="30">
        <v>44413</v>
      </c>
      <c r="B60" s="31"/>
      <c r="C60" s="22">
        <f>ROUND(2.55,5)</f>
        <v>2.55</v>
      </c>
      <c r="D60" s="22">
        <f>F60</f>
        <v>149.29577</v>
      </c>
      <c r="E60" s="22">
        <f>F60</f>
        <v>149.29577</v>
      </c>
      <c r="F60" s="22">
        <f>ROUND(149.29577,5)</f>
        <v>149.29577</v>
      </c>
      <c r="G60" s="20"/>
      <c r="H60" s="28"/>
    </row>
    <row r="61" spans="1:8" ht="12.75" customHeight="1">
      <c r="A61" s="30">
        <v>44504</v>
      </c>
      <c r="B61" s="31"/>
      <c r="C61" s="22">
        <f>ROUND(2.55,5)</f>
        <v>2.55</v>
      </c>
      <c r="D61" s="22">
        <f>F61</f>
        <v>150.96247</v>
      </c>
      <c r="E61" s="22">
        <f>F61</f>
        <v>150.96247</v>
      </c>
      <c r="F61" s="22">
        <f>ROUND(150.96247,5)</f>
        <v>150.96247</v>
      </c>
      <c r="G61" s="20"/>
      <c r="H61" s="28"/>
    </row>
    <row r="62" spans="1:8" ht="12.75" customHeight="1">
      <c r="A62" s="30">
        <v>44595</v>
      </c>
      <c r="B62" s="31"/>
      <c r="C62" s="22">
        <f>ROUND(2.55,5)</f>
        <v>2.55</v>
      </c>
      <c r="D62" s="22">
        <f>F62</f>
        <v>151.1351</v>
      </c>
      <c r="E62" s="22">
        <f>F62</f>
        <v>151.1351</v>
      </c>
      <c r="F62" s="22">
        <f>ROUND(151.1351,5)</f>
        <v>151.1351</v>
      </c>
      <c r="G62" s="20"/>
      <c r="H62" s="28"/>
    </row>
    <row r="63" spans="1:8" ht="12.75" customHeight="1">
      <c r="A63" s="30">
        <v>44686</v>
      </c>
      <c r="B63" s="31"/>
      <c r="C63" s="22">
        <f>ROUND(2.55,5)</f>
        <v>2.55</v>
      </c>
      <c r="D63" s="22">
        <f>F63</f>
        <v>152.75184</v>
      </c>
      <c r="E63" s="22">
        <f>F63</f>
        <v>152.75184</v>
      </c>
      <c r="F63" s="22">
        <f>ROUND(152.75184,5)</f>
        <v>152.75184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44322</v>
      </c>
      <c r="B65" s="31"/>
      <c r="C65" s="22">
        <f>ROUND(104.881,5)</f>
        <v>104.881</v>
      </c>
      <c r="D65" s="22">
        <f>F65</f>
        <v>104.45396</v>
      </c>
      <c r="E65" s="22">
        <f>F65</f>
        <v>104.45396</v>
      </c>
      <c r="F65" s="22">
        <f>ROUND(104.45396,5)</f>
        <v>104.45396</v>
      </c>
      <c r="G65" s="20"/>
      <c r="H65" s="28"/>
    </row>
    <row r="66" spans="1:8" ht="12.75" customHeight="1">
      <c r="A66" s="30">
        <v>44413</v>
      </c>
      <c r="B66" s="31"/>
      <c r="C66" s="22">
        <f>ROUND(104.881,5)</f>
        <v>104.881</v>
      </c>
      <c r="D66" s="22">
        <f>F66</f>
        <v>105.59146</v>
      </c>
      <c r="E66" s="22">
        <f>F66</f>
        <v>105.59146</v>
      </c>
      <c r="F66" s="22">
        <f>ROUND(105.59146,5)</f>
        <v>105.59146</v>
      </c>
      <c r="G66" s="20"/>
      <c r="H66" s="28"/>
    </row>
    <row r="67" spans="1:8" ht="12.75" customHeight="1">
      <c r="A67" s="30">
        <v>44504</v>
      </c>
      <c r="B67" s="31"/>
      <c r="C67" s="22">
        <f>ROUND(104.881,5)</f>
        <v>104.881</v>
      </c>
      <c r="D67" s="22">
        <f>F67</f>
        <v>105.61983</v>
      </c>
      <c r="E67" s="22">
        <f>F67</f>
        <v>105.61983</v>
      </c>
      <c r="F67" s="22">
        <f>ROUND(105.61983,5)</f>
        <v>105.61983</v>
      </c>
      <c r="G67" s="20"/>
      <c r="H67" s="28"/>
    </row>
    <row r="68" spans="1:8" ht="12.75" customHeight="1">
      <c r="A68" s="30">
        <v>44595</v>
      </c>
      <c r="B68" s="31"/>
      <c r="C68" s="22">
        <f>ROUND(104.881,5)</f>
        <v>104.881</v>
      </c>
      <c r="D68" s="22">
        <f>F68</f>
        <v>106.83041</v>
      </c>
      <c r="E68" s="22">
        <f>F68</f>
        <v>106.83041</v>
      </c>
      <c r="F68" s="22">
        <f>ROUND(106.83041,5)</f>
        <v>106.83041</v>
      </c>
      <c r="G68" s="20"/>
      <c r="H68" s="28"/>
    </row>
    <row r="69" spans="1:8" ht="12.75" customHeight="1">
      <c r="A69" s="30">
        <v>44686</v>
      </c>
      <c r="B69" s="31"/>
      <c r="C69" s="22">
        <f>ROUND(104.881,5)</f>
        <v>104.881</v>
      </c>
      <c r="D69" s="22">
        <f>F69</f>
        <v>106.79919</v>
      </c>
      <c r="E69" s="22">
        <f>F69</f>
        <v>106.79919</v>
      </c>
      <c r="F69" s="22">
        <f>ROUND(106.79919,5)</f>
        <v>106.79919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44322</v>
      </c>
      <c r="B71" s="31"/>
      <c r="C71" s="22">
        <f>ROUND(9.525,5)</f>
        <v>9.525</v>
      </c>
      <c r="D71" s="22">
        <f>F71</f>
        <v>9.6795</v>
      </c>
      <c r="E71" s="22">
        <f>F71</f>
        <v>9.6795</v>
      </c>
      <c r="F71" s="22">
        <f>ROUND(9.6795,5)</f>
        <v>9.6795</v>
      </c>
      <c r="G71" s="20"/>
      <c r="H71" s="28"/>
    </row>
    <row r="72" spans="1:8" ht="12.75" customHeight="1">
      <c r="A72" s="30">
        <v>44413</v>
      </c>
      <c r="B72" s="31"/>
      <c r="C72" s="22">
        <f>ROUND(9.525,5)</f>
        <v>9.525</v>
      </c>
      <c r="D72" s="22">
        <f>F72</f>
        <v>9.91657</v>
      </c>
      <c r="E72" s="22">
        <f>F72</f>
        <v>9.91657</v>
      </c>
      <c r="F72" s="22">
        <f>ROUND(9.91657,5)</f>
        <v>9.91657</v>
      </c>
      <c r="G72" s="20"/>
      <c r="H72" s="28"/>
    </row>
    <row r="73" spans="1:8" ht="12.75" customHeight="1">
      <c r="A73" s="30">
        <v>44504</v>
      </c>
      <c r="B73" s="31"/>
      <c r="C73" s="22">
        <f>ROUND(9.525,5)</f>
        <v>9.525</v>
      </c>
      <c r="D73" s="22">
        <f>F73</f>
        <v>10.14439</v>
      </c>
      <c r="E73" s="22">
        <f>F73</f>
        <v>10.14439</v>
      </c>
      <c r="F73" s="22">
        <f>ROUND(10.14439,5)</f>
        <v>10.14439</v>
      </c>
      <c r="G73" s="20"/>
      <c r="H73" s="28"/>
    </row>
    <row r="74" spans="1:8" ht="12.75" customHeight="1">
      <c r="A74" s="30">
        <v>44595</v>
      </c>
      <c r="B74" s="31"/>
      <c r="C74" s="22">
        <f>ROUND(9.525,5)</f>
        <v>9.525</v>
      </c>
      <c r="D74" s="22">
        <f>F74</f>
        <v>10.39239</v>
      </c>
      <c r="E74" s="22">
        <f>F74</f>
        <v>10.39239</v>
      </c>
      <c r="F74" s="22">
        <f>ROUND(10.39239,5)</f>
        <v>10.39239</v>
      </c>
      <c r="G74" s="20"/>
      <c r="H74" s="28"/>
    </row>
    <row r="75" spans="1:8" ht="12.75" customHeight="1">
      <c r="A75" s="30">
        <v>44686</v>
      </c>
      <c r="B75" s="31"/>
      <c r="C75" s="22">
        <f>ROUND(9.525,5)</f>
        <v>9.525</v>
      </c>
      <c r="D75" s="22">
        <f>F75</f>
        <v>10.67489</v>
      </c>
      <c r="E75" s="22">
        <f>F75</f>
        <v>10.67489</v>
      </c>
      <c r="F75" s="22">
        <f>ROUND(10.67489,5)</f>
        <v>10.67489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44322</v>
      </c>
      <c r="B77" s="31"/>
      <c r="C77" s="22">
        <f>ROUND(10.18,5)</f>
        <v>10.18</v>
      </c>
      <c r="D77" s="22">
        <f>F77</f>
        <v>10.33152</v>
      </c>
      <c r="E77" s="22">
        <f>F77</f>
        <v>10.33152</v>
      </c>
      <c r="F77" s="22">
        <f>ROUND(10.33152,5)</f>
        <v>10.33152</v>
      </c>
      <c r="G77" s="20"/>
      <c r="H77" s="28"/>
    </row>
    <row r="78" spans="1:8" ht="12.75" customHeight="1">
      <c r="A78" s="30">
        <v>44413</v>
      </c>
      <c r="B78" s="31"/>
      <c r="C78" s="22">
        <f>ROUND(10.18,5)</f>
        <v>10.18</v>
      </c>
      <c r="D78" s="22">
        <f>F78</f>
        <v>10.56086</v>
      </c>
      <c r="E78" s="22">
        <f>F78</f>
        <v>10.56086</v>
      </c>
      <c r="F78" s="22">
        <f>ROUND(10.56086,5)</f>
        <v>10.56086</v>
      </c>
      <c r="G78" s="20"/>
      <c r="H78" s="28"/>
    </row>
    <row r="79" spans="1:8" ht="12.75" customHeight="1">
      <c r="A79" s="30">
        <v>44504</v>
      </c>
      <c r="B79" s="31"/>
      <c r="C79" s="22">
        <f>ROUND(10.18,5)</f>
        <v>10.18</v>
      </c>
      <c r="D79" s="22">
        <f>F79</f>
        <v>10.79141</v>
      </c>
      <c r="E79" s="22">
        <f>F79</f>
        <v>10.79141</v>
      </c>
      <c r="F79" s="22">
        <f>ROUND(10.79141,5)</f>
        <v>10.79141</v>
      </c>
      <c r="G79" s="20"/>
      <c r="H79" s="28"/>
    </row>
    <row r="80" spans="1:8" ht="12.75" customHeight="1">
      <c r="A80" s="30">
        <v>44595</v>
      </c>
      <c r="B80" s="31"/>
      <c r="C80" s="22">
        <f>ROUND(10.18,5)</f>
        <v>10.18</v>
      </c>
      <c r="D80" s="22">
        <f>F80</f>
        <v>11.03565</v>
      </c>
      <c r="E80" s="22">
        <f>F80</f>
        <v>11.03565</v>
      </c>
      <c r="F80" s="22">
        <f>ROUND(11.03565,5)</f>
        <v>11.03565</v>
      </c>
      <c r="G80" s="20"/>
      <c r="H80" s="28"/>
    </row>
    <row r="81" spans="1:8" ht="12.75" customHeight="1">
      <c r="A81" s="30">
        <v>44686</v>
      </c>
      <c r="B81" s="31"/>
      <c r="C81" s="22">
        <f>ROUND(10.18,5)</f>
        <v>10.18</v>
      </c>
      <c r="D81" s="22">
        <f>F81</f>
        <v>11.30718</v>
      </c>
      <c r="E81" s="22">
        <f>F81</f>
        <v>11.30718</v>
      </c>
      <c r="F81" s="22">
        <f>ROUND(11.30718,5)</f>
        <v>11.30718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44322</v>
      </c>
      <c r="B83" s="31"/>
      <c r="C83" s="22">
        <f>ROUND(99.16539,5)</f>
        <v>99.16539</v>
      </c>
      <c r="D83" s="22">
        <f>F83</f>
        <v>99.83765</v>
      </c>
      <c r="E83" s="22">
        <f>F83</f>
        <v>99.83765</v>
      </c>
      <c r="F83" s="22">
        <f>ROUND(99.83765,5)</f>
        <v>99.83765</v>
      </c>
      <c r="G83" s="20"/>
      <c r="H83" s="28"/>
    </row>
    <row r="84" spans="1:8" ht="12.75" customHeight="1">
      <c r="A84" s="30">
        <v>44413</v>
      </c>
      <c r="B84" s="31"/>
      <c r="C84" s="22">
        <f>ROUND(99.16539,5)</f>
        <v>99.16539</v>
      </c>
      <c r="D84" s="22">
        <f>F84</f>
        <v>100.92483</v>
      </c>
      <c r="E84" s="22">
        <f>F84</f>
        <v>100.92483</v>
      </c>
      <c r="F84" s="22">
        <f>ROUND(100.92483,5)</f>
        <v>100.92483</v>
      </c>
      <c r="G84" s="20"/>
      <c r="H84" s="28"/>
    </row>
    <row r="85" spans="1:8" ht="12.75" customHeight="1">
      <c r="A85" s="30">
        <v>44504</v>
      </c>
      <c r="B85" s="31"/>
      <c r="C85" s="22">
        <f>ROUND(99.16539,5)</f>
        <v>99.16539</v>
      </c>
      <c r="D85" s="22">
        <f>F85</f>
        <v>100.82678</v>
      </c>
      <c r="E85" s="22">
        <f>F85</f>
        <v>100.82678</v>
      </c>
      <c r="F85" s="22">
        <f>ROUND(100.82678,5)</f>
        <v>100.82678</v>
      </c>
      <c r="G85" s="20"/>
      <c r="H85" s="28"/>
    </row>
    <row r="86" spans="1:8" ht="12.75" customHeight="1">
      <c r="A86" s="30">
        <v>44595</v>
      </c>
      <c r="B86" s="31"/>
      <c r="C86" s="22">
        <f>ROUND(99.16539,5)</f>
        <v>99.16539</v>
      </c>
      <c r="D86" s="22">
        <f>F86</f>
        <v>101.98238</v>
      </c>
      <c r="E86" s="22">
        <f>F86</f>
        <v>101.98238</v>
      </c>
      <c r="F86" s="22">
        <f>ROUND(101.98238,5)</f>
        <v>101.98238</v>
      </c>
      <c r="G86" s="20"/>
      <c r="H86" s="28"/>
    </row>
    <row r="87" spans="1:8" ht="12.75" customHeight="1">
      <c r="A87" s="30">
        <v>44686</v>
      </c>
      <c r="B87" s="31"/>
      <c r="C87" s="22">
        <f>ROUND(99.16539,5)</f>
        <v>99.16539</v>
      </c>
      <c r="D87" s="22">
        <f>F87</f>
        <v>101.8193</v>
      </c>
      <c r="E87" s="22">
        <f>F87</f>
        <v>101.8193</v>
      </c>
      <c r="F87" s="22">
        <f>ROUND(101.8193,5)</f>
        <v>101.8193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44322</v>
      </c>
      <c r="B89" s="31"/>
      <c r="C89" s="22">
        <f>ROUND(11.065,5)</f>
        <v>11.065</v>
      </c>
      <c r="D89" s="22">
        <f>F89</f>
        <v>11.21841</v>
      </c>
      <c r="E89" s="22">
        <f>F89</f>
        <v>11.21841</v>
      </c>
      <c r="F89" s="22">
        <f>ROUND(11.21841,5)</f>
        <v>11.21841</v>
      </c>
      <c r="G89" s="20"/>
      <c r="H89" s="28"/>
    </row>
    <row r="90" spans="1:8" ht="12.75" customHeight="1">
      <c r="A90" s="30">
        <v>44413</v>
      </c>
      <c r="B90" s="31"/>
      <c r="C90" s="22">
        <f>ROUND(11.065,5)</f>
        <v>11.065</v>
      </c>
      <c r="D90" s="22">
        <f>F90</f>
        <v>11.45341</v>
      </c>
      <c r="E90" s="22">
        <f>F90</f>
        <v>11.45341</v>
      </c>
      <c r="F90" s="22">
        <f>ROUND(11.45341,5)</f>
        <v>11.45341</v>
      </c>
      <c r="G90" s="20"/>
      <c r="H90" s="28"/>
    </row>
    <row r="91" spans="1:8" ht="12.75" customHeight="1">
      <c r="A91" s="30">
        <v>44504</v>
      </c>
      <c r="B91" s="31"/>
      <c r="C91" s="22">
        <f>ROUND(11.065,5)</f>
        <v>11.065</v>
      </c>
      <c r="D91" s="22">
        <f>F91</f>
        <v>11.67684</v>
      </c>
      <c r="E91" s="22">
        <f>F91</f>
        <v>11.67684</v>
      </c>
      <c r="F91" s="22">
        <f>ROUND(11.67684,5)</f>
        <v>11.67684</v>
      </c>
      <c r="G91" s="20"/>
      <c r="H91" s="28"/>
    </row>
    <row r="92" spans="1:8" ht="12.75" customHeight="1">
      <c r="A92" s="30">
        <v>44595</v>
      </c>
      <c r="B92" s="31"/>
      <c r="C92" s="22">
        <f>ROUND(11.065,5)</f>
        <v>11.065</v>
      </c>
      <c r="D92" s="22">
        <f>F92</f>
        <v>11.91695</v>
      </c>
      <c r="E92" s="22">
        <f>F92</f>
        <v>11.91695</v>
      </c>
      <c r="F92" s="22">
        <f>ROUND(11.91695,5)</f>
        <v>11.91695</v>
      </c>
      <c r="G92" s="20"/>
      <c r="H92" s="28"/>
    </row>
    <row r="93" spans="1:8" ht="12.75" customHeight="1">
      <c r="A93" s="30">
        <v>44686</v>
      </c>
      <c r="B93" s="31"/>
      <c r="C93" s="22">
        <f>ROUND(11.065,5)</f>
        <v>11.065</v>
      </c>
      <c r="D93" s="22">
        <f>F93</f>
        <v>12.18061</v>
      </c>
      <c r="E93" s="22">
        <f>F93</f>
        <v>12.18061</v>
      </c>
      <c r="F93" s="22">
        <f>ROUND(12.18061,5)</f>
        <v>12.18061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44322</v>
      </c>
      <c r="B95" s="31"/>
      <c r="C95" s="22">
        <f>ROUND(4.265,5)</f>
        <v>4.265</v>
      </c>
      <c r="D95" s="22">
        <f>F95</f>
        <v>115.72236</v>
      </c>
      <c r="E95" s="22">
        <f>F95</f>
        <v>115.72236</v>
      </c>
      <c r="F95" s="22">
        <f>ROUND(115.72236,5)</f>
        <v>115.72236</v>
      </c>
      <c r="G95" s="20"/>
      <c r="H95" s="28"/>
    </row>
    <row r="96" spans="1:8" ht="12.75" customHeight="1">
      <c r="A96" s="30">
        <v>44413</v>
      </c>
      <c r="B96" s="31"/>
      <c r="C96" s="22">
        <f>ROUND(4.265,5)</f>
        <v>4.265</v>
      </c>
      <c r="D96" s="22">
        <f>F96</f>
        <v>115.26076</v>
      </c>
      <c r="E96" s="22">
        <f>F96</f>
        <v>115.26076</v>
      </c>
      <c r="F96" s="22">
        <f>ROUND(115.26076,5)</f>
        <v>115.26076</v>
      </c>
      <c r="G96" s="20"/>
      <c r="H96" s="28"/>
    </row>
    <row r="97" spans="1:8" ht="12.75" customHeight="1">
      <c r="A97" s="30">
        <v>44504</v>
      </c>
      <c r="B97" s="31"/>
      <c r="C97" s="22">
        <f>ROUND(4.265,5)</f>
        <v>4.265</v>
      </c>
      <c r="D97" s="22">
        <f>F97</f>
        <v>116.54777</v>
      </c>
      <c r="E97" s="22">
        <f>F97</f>
        <v>116.54777</v>
      </c>
      <c r="F97" s="22">
        <f>ROUND(116.54777,5)</f>
        <v>116.54777</v>
      </c>
      <c r="G97" s="20"/>
      <c r="H97" s="28"/>
    </row>
    <row r="98" spans="1:8" ht="12.75" customHeight="1">
      <c r="A98" s="30">
        <v>44595</v>
      </c>
      <c r="B98" s="31"/>
      <c r="C98" s="22">
        <f>ROUND(4.265,5)</f>
        <v>4.265</v>
      </c>
      <c r="D98" s="22">
        <f>F98</f>
        <v>116.13148</v>
      </c>
      <c r="E98" s="22">
        <f>F98</f>
        <v>116.13148</v>
      </c>
      <c r="F98" s="22">
        <f>ROUND(116.13148,5)</f>
        <v>116.13148</v>
      </c>
      <c r="G98" s="20"/>
      <c r="H98" s="28"/>
    </row>
    <row r="99" spans="1:8" ht="12.75" customHeight="1">
      <c r="A99" s="30">
        <v>44686</v>
      </c>
      <c r="B99" s="31"/>
      <c r="C99" s="22">
        <f>ROUND(4.265,5)</f>
        <v>4.265</v>
      </c>
      <c r="D99" s="22">
        <f>F99</f>
        <v>117.37335</v>
      </c>
      <c r="E99" s="22">
        <f>F99</f>
        <v>117.37335</v>
      </c>
      <c r="F99" s="22">
        <f>ROUND(117.37335,5)</f>
        <v>117.37335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44322</v>
      </c>
      <c r="B101" s="31"/>
      <c r="C101" s="22">
        <f>ROUND(11.185,5)</f>
        <v>11.185</v>
      </c>
      <c r="D101" s="22">
        <f>F101</f>
        <v>11.33521</v>
      </c>
      <c r="E101" s="22">
        <f>F101</f>
        <v>11.33521</v>
      </c>
      <c r="F101" s="22">
        <f>ROUND(11.33521,5)</f>
        <v>11.33521</v>
      </c>
      <c r="G101" s="20"/>
      <c r="H101" s="28"/>
    </row>
    <row r="102" spans="1:8" ht="12.75" customHeight="1">
      <c r="A102" s="30">
        <v>44413</v>
      </c>
      <c r="B102" s="31"/>
      <c r="C102" s="22">
        <f>ROUND(11.185,5)</f>
        <v>11.185</v>
      </c>
      <c r="D102" s="22">
        <f>F102</f>
        <v>11.56529</v>
      </c>
      <c r="E102" s="22">
        <f>F102</f>
        <v>11.56529</v>
      </c>
      <c r="F102" s="22">
        <f>ROUND(11.56529,5)</f>
        <v>11.56529</v>
      </c>
      <c r="G102" s="20"/>
      <c r="H102" s="28"/>
    </row>
    <row r="103" spans="1:8" ht="12.75" customHeight="1">
      <c r="A103" s="30">
        <v>44504</v>
      </c>
      <c r="B103" s="31"/>
      <c r="C103" s="22">
        <f>ROUND(11.185,5)</f>
        <v>11.185</v>
      </c>
      <c r="D103" s="22">
        <f>F103</f>
        <v>11.7837</v>
      </c>
      <c r="E103" s="22">
        <f>F103</f>
        <v>11.7837</v>
      </c>
      <c r="F103" s="22">
        <f>ROUND(11.7837,5)</f>
        <v>11.7837</v>
      </c>
      <c r="G103" s="20"/>
      <c r="H103" s="28"/>
    </row>
    <row r="104" spans="1:8" ht="12.75" customHeight="1">
      <c r="A104" s="30">
        <v>44595</v>
      </c>
      <c r="B104" s="31"/>
      <c r="C104" s="22">
        <f>ROUND(11.185,5)</f>
        <v>11.185</v>
      </c>
      <c r="D104" s="22">
        <f>F104</f>
        <v>12.01827</v>
      </c>
      <c r="E104" s="22">
        <f>F104</f>
        <v>12.01827</v>
      </c>
      <c r="F104" s="22">
        <f>ROUND(12.01827,5)</f>
        <v>12.01827</v>
      </c>
      <c r="G104" s="20"/>
      <c r="H104" s="28"/>
    </row>
    <row r="105" spans="1:8" ht="12.75" customHeight="1">
      <c r="A105" s="30">
        <v>44686</v>
      </c>
      <c r="B105" s="31"/>
      <c r="C105" s="22">
        <f>ROUND(11.185,5)</f>
        <v>11.185</v>
      </c>
      <c r="D105" s="22">
        <f>F105</f>
        <v>12.27509</v>
      </c>
      <c r="E105" s="22">
        <f>F105</f>
        <v>12.27509</v>
      </c>
      <c r="F105" s="22">
        <f>ROUND(12.27509,5)</f>
        <v>12.27509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44322</v>
      </c>
      <c r="B107" s="31"/>
      <c r="C107" s="22">
        <f>ROUND(11.275,5)</f>
        <v>11.275</v>
      </c>
      <c r="D107" s="22">
        <f>F107</f>
        <v>11.42061</v>
      </c>
      <c r="E107" s="22">
        <f>F107</f>
        <v>11.42061</v>
      </c>
      <c r="F107" s="22">
        <f>ROUND(11.42061,5)</f>
        <v>11.42061</v>
      </c>
      <c r="G107" s="20"/>
      <c r="H107" s="28"/>
    </row>
    <row r="108" spans="1:8" ht="12.75" customHeight="1">
      <c r="A108" s="30">
        <v>44413</v>
      </c>
      <c r="B108" s="31"/>
      <c r="C108" s="22">
        <f>ROUND(11.275,5)</f>
        <v>11.275</v>
      </c>
      <c r="D108" s="22">
        <f>F108</f>
        <v>11.64358</v>
      </c>
      <c r="E108" s="22">
        <f>F108</f>
        <v>11.64358</v>
      </c>
      <c r="F108" s="22">
        <f>ROUND(11.64358,5)</f>
        <v>11.64358</v>
      </c>
      <c r="G108" s="20"/>
      <c r="H108" s="28"/>
    </row>
    <row r="109" spans="1:8" ht="12.75" customHeight="1">
      <c r="A109" s="30">
        <v>44504</v>
      </c>
      <c r="B109" s="31"/>
      <c r="C109" s="22">
        <f>ROUND(11.275,5)</f>
        <v>11.275</v>
      </c>
      <c r="D109" s="22">
        <f>F109</f>
        <v>11.85503</v>
      </c>
      <c r="E109" s="22">
        <f>F109</f>
        <v>11.85503</v>
      </c>
      <c r="F109" s="22">
        <f>ROUND(11.85503,5)</f>
        <v>11.85503</v>
      </c>
      <c r="G109" s="20"/>
      <c r="H109" s="28"/>
    </row>
    <row r="110" spans="1:8" ht="12.75" customHeight="1">
      <c r="A110" s="30">
        <v>44595</v>
      </c>
      <c r="B110" s="31"/>
      <c r="C110" s="22">
        <f>ROUND(11.275,5)</f>
        <v>11.275</v>
      </c>
      <c r="D110" s="22">
        <f>F110</f>
        <v>12.08197</v>
      </c>
      <c r="E110" s="22">
        <f>F110</f>
        <v>12.08197</v>
      </c>
      <c r="F110" s="22">
        <f>ROUND(12.08197,5)</f>
        <v>12.08197</v>
      </c>
      <c r="G110" s="20"/>
      <c r="H110" s="28"/>
    </row>
    <row r="111" spans="1:8" ht="12.75" customHeight="1">
      <c r="A111" s="30">
        <v>44686</v>
      </c>
      <c r="B111" s="31"/>
      <c r="C111" s="22">
        <f>ROUND(11.275,5)</f>
        <v>11.275</v>
      </c>
      <c r="D111" s="22">
        <f>F111</f>
        <v>12.33</v>
      </c>
      <c r="E111" s="22">
        <f>F111</f>
        <v>12.33</v>
      </c>
      <c r="F111" s="22">
        <f>ROUND(12.33,5)</f>
        <v>12.33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44322</v>
      </c>
      <c r="B113" s="31"/>
      <c r="C113" s="22">
        <f>ROUND(102.70614,5)</f>
        <v>102.70614</v>
      </c>
      <c r="D113" s="22">
        <f>F113</f>
        <v>101.61417</v>
      </c>
      <c r="E113" s="22">
        <f>F113</f>
        <v>101.61417</v>
      </c>
      <c r="F113" s="22">
        <f>ROUND(101.61417,5)</f>
        <v>101.61417</v>
      </c>
      <c r="G113" s="20"/>
      <c r="H113" s="28"/>
    </row>
    <row r="114" spans="1:8" ht="12.75" customHeight="1">
      <c r="A114" s="30">
        <v>44413</v>
      </c>
      <c r="B114" s="31"/>
      <c r="C114" s="22">
        <f>ROUND(102.70614,5)</f>
        <v>102.70614</v>
      </c>
      <c r="D114" s="22">
        <f>F114</f>
        <v>102.72078</v>
      </c>
      <c r="E114" s="22">
        <f>F114</f>
        <v>102.72078</v>
      </c>
      <c r="F114" s="22">
        <f>ROUND(102.72078,5)</f>
        <v>102.72078</v>
      </c>
      <c r="G114" s="20"/>
      <c r="H114" s="28"/>
    </row>
    <row r="115" spans="1:8" ht="12.75" customHeight="1">
      <c r="A115" s="30">
        <v>44504</v>
      </c>
      <c r="B115" s="31"/>
      <c r="C115" s="22">
        <f>ROUND(102.70614,5)</f>
        <v>102.70614</v>
      </c>
      <c r="D115" s="22">
        <f>F115</f>
        <v>102.06005</v>
      </c>
      <c r="E115" s="22">
        <f>F115</f>
        <v>102.06005</v>
      </c>
      <c r="F115" s="22">
        <f>ROUND(102.06005,5)</f>
        <v>102.06005</v>
      </c>
      <c r="G115" s="20"/>
      <c r="H115" s="28"/>
    </row>
    <row r="116" spans="1:8" ht="12.75" customHeight="1">
      <c r="A116" s="30">
        <v>44595</v>
      </c>
      <c r="B116" s="31"/>
      <c r="C116" s="22">
        <f>ROUND(102.70614,5)</f>
        <v>102.70614</v>
      </c>
      <c r="D116" s="22">
        <f>F116</f>
        <v>103.23006</v>
      </c>
      <c r="E116" s="22">
        <f>F116</f>
        <v>103.23006</v>
      </c>
      <c r="F116" s="22">
        <f>ROUND(103.23006,5)</f>
        <v>103.23006</v>
      </c>
      <c r="G116" s="20"/>
      <c r="H116" s="28"/>
    </row>
    <row r="117" spans="1:8" ht="12.75" customHeight="1">
      <c r="A117" s="30">
        <v>44686</v>
      </c>
      <c r="B117" s="31"/>
      <c r="C117" s="22">
        <f>ROUND(102.70614,5)</f>
        <v>102.70614</v>
      </c>
      <c r="D117" s="22">
        <f>F117</f>
        <v>102.48919</v>
      </c>
      <c r="E117" s="22">
        <f>F117</f>
        <v>102.48919</v>
      </c>
      <c r="F117" s="22">
        <f>ROUND(102.48919,5)</f>
        <v>102.48919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44322</v>
      </c>
      <c r="B119" s="31"/>
      <c r="C119" s="22">
        <f>ROUND(4.445,5)</f>
        <v>4.445</v>
      </c>
      <c r="D119" s="22">
        <f>F119</f>
        <v>104.03056</v>
      </c>
      <c r="E119" s="22">
        <f>F119</f>
        <v>104.03056</v>
      </c>
      <c r="F119" s="22">
        <f>ROUND(104.03056,5)</f>
        <v>104.03056</v>
      </c>
      <c r="G119" s="20"/>
      <c r="H119" s="28"/>
    </row>
    <row r="120" spans="1:8" ht="12.75" customHeight="1">
      <c r="A120" s="30">
        <v>44413</v>
      </c>
      <c r="B120" s="31"/>
      <c r="C120" s="22">
        <f>ROUND(4.445,5)</f>
        <v>4.445</v>
      </c>
      <c r="D120" s="22">
        <f>F120</f>
        <v>103.23578</v>
      </c>
      <c r="E120" s="22">
        <f>F120</f>
        <v>103.23578</v>
      </c>
      <c r="F120" s="22">
        <f>ROUND(103.23578,5)</f>
        <v>103.23578</v>
      </c>
      <c r="G120" s="20"/>
      <c r="H120" s="28"/>
    </row>
    <row r="121" spans="1:8" ht="12.75" customHeight="1">
      <c r="A121" s="30">
        <v>44504</v>
      </c>
      <c r="B121" s="31"/>
      <c r="C121" s="22">
        <f>ROUND(4.445,5)</f>
        <v>4.445</v>
      </c>
      <c r="D121" s="22">
        <f>F121</f>
        <v>104.38846</v>
      </c>
      <c r="E121" s="22">
        <f>F121</f>
        <v>104.38846</v>
      </c>
      <c r="F121" s="22">
        <f>ROUND(104.38846,5)</f>
        <v>104.38846</v>
      </c>
      <c r="G121" s="20"/>
      <c r="H121" s="28"/>
    </row>
    <row r="122" spans="1:8" ht="12.75" customHeight="1">
      <c r="A122" s="30">
        <v>44595</v>
      </c>
      <c r="B122" s="31"/>
      <c r="C122" s="22">
        <f>ROUND(4.445,5)</f>
        <v>4.445</v>
      </c>
      <c r="D122" s="22">
        <f>F122</f>
        <v>103.63746</v>
      </c>
      <c r="E122" s="22">
        <f>F122</f>
        <v>103.63746</v>
      </c>
      <c r="F122" s="22">
        <f>ROUND(103.63746,5)</f>
        <v>103.63746</v>
      </c>
      <c r="G122" s="20"/>
      <c r="H122" s="28"/>
    </row>
    <row r="123" spans="1:8" ht="12.75" customHeight="1">
      <c r="A123" s="30">
        <v>44686</v>
      </c>
      <c r="B123" s="31"/>
      <c r="C123" s="22">
        <f>ROUND(4.445,5)</f>
        <v>4.445</v>
      </c>
      <c r="D123" s="22">
        <f>F123</f>
        <v>104.74562</v>
      </c>
      <c r="E123" s="22">
        <f>F123</f>
        <v>104.74562</v>
      </c>
      <c r="F123" s="22">
        <f>ROUND(104.74562,5)</f>
        <v>104.74562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44322</v>
      </c>
      <c r="B125" s="31"/>
      <c r="C125" s="22">
        <f>ROUND(4.41,5)</f>
        <v>4.41</v>
      </c>
      <c r="D125" s="22">
        <f>F125</f>
        <v>136.49011</v>
      </c>
      <c r="E125" s="22">
        <f>F125</f>
        <v>136.49011</v>
      </c>
      <c r="F125" s="22">
        <f>ROUND(136.49011,5)</f>
        <v>136.49011</v>
      </c>
      <c r="G125" s="20"/>
      <c r="H125" s="28"/>
    </row>
    <row r="126" spans="1:8" ht="12.75" customHeight="1">
      <c r="A126" s="30">
        <v>44413</v>
      </c>
      <c r="B126" s="31"/>
      <c r="C126" s="22">
        <f>ROUND(4.41,5)</f>
        <v>4.41</v>
      </c>
      <c r="D126" s="22">
        <f>F126</f>
        <v>137.97669</v>
      </c>
      <c r="E126" s="22">
        <f>F126</f>
        <v>137.97669</v>
      </c>
      <c r="F126" s="22">
        <f>ROUND(137.97669,5)</f>
        <v>137.97669</v>
      </c>
      <c r="G126" s="20"/>
      <c r="H126" s="28"/>
    </row>
    <row r="127" spans="1:8" ht="12.75" customHeight="1">
      <c r="A127" s="30">
        <v>44504</v>
      </c>
      <c r="B127" s="31"/>
      <c r="C127" s="22">
        <f>ROUND(4.41,5)</f>
        <v>4.41</v>
      </c>
      <c r="D127" s="22">
        <f>F127</f>
        <v>137.50976</v>
      </c>
      <c r="E127" s="22">
        <f>F127</f>
        <v>137.50976</v>
      </c>
      <c r="F127" s="22">
        <f>ROUND(137.50976,5)</f>
        <v>137.50976</v>
      </c>
      <c r="G127" s="20"/>
      <c r="H127" s="28"/>
    </row>
    <row r="128" spans="1:8" ht="12.75" customHeight="1">
      <c r="A128" s="30">
        <v>44595</v>
      </c>
      <c r="B128" s="31"/>
      <c r="C128" s="22">
        <f>ROUND(4.41,5)</f>
        <v>4.41</v>
      </c>
      <c r="D128" s="22">
        <f>F128</f>
        <v>139.0862</v>
      </c>
      <c r="E128" s="22">
        <f>F128</f>
        <v>139.0862</v>
      </c>
      <c r="F128" s="22">
        <f>ROUND(139.0862,5)</f>
        <v>139.0862</v>
      </c>
      <c r="G128" s="20"/>
      <c r="H128" s="28"/>
    </row>
    <row r="129" spans="1:8" ht="12.75" customHeight="1">
      <c r="A129" s="30">
        <v>44686</v>
      </c>
      <c r="B129" s="31"/>
      <c r="C129" s="22">
        <f>ROUND(4.41,5)</f>
        <v>4.41</v>
      </c>
      <c r="D129" s="22">
        <f>F129</f>
        <v>138.54389</v>
      </c>
      <c r="E129" s="22">
        <f>F129</f>
        <v>138.54389</v>
      </c>
      <c r="F129" s="22">
        <f>ROUND(138.54389,5)</f>
        <v>138.54389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44322</v>
      </c>
      <c r="B131" s="31"/>
      <c r="C131" s="22">
        <f>ROUND(11.77,5)</f>
        <v>11.77</v>
      </c>
      <c r="D131" s="22">
        <f>F131</f>
        <v>11.94856</v>
      </c>
      <c r="E131" s="22">
        <f>F131</f>
        <v>11.94856</v>
      </c>
      <c r="F131" s="22">
        <f>ROUND(11.94856,5)</f>
        <v>11.94856</v>
      </c>
      <c r="G131" s="20"/>
      <c r="H131" s="28"/>
    </row>
    <row r="132" spans="1:8" ht="12.75" customHeight="1">
      <c r="A132" s="30">
        <v>44413</v>
      </c>
      <c r="B132" s="31"/>
      <c r="C132" s="22">
        <f>ROUND(11.77,5)</f>
        <v>11.77</v>
      </c>
      <c r="D132" s="22">
        <f>F132</f>
        <v>12.22552</v>
      </c>
      <c r="E132" s="22">
        <f>F132</f>
        <v>12.22552</v>
      </c>
      <c r="F132" s="22">
        <f>ROUND(12.22552,5)</f>
        <v>12.22552</v>
      </c>
      <c r="G132" s="20"/>
      <c r="H132" s="28"/>
    </row>
    <row r="133" spans="1:8" ht="12.75" customHeight="1">
      <c r="A133" s="30">
        <v>44504</v>
      </c>
      <c r="B133" s="31"/>
      <c r="C133" s="22">
        <f>ROUND(11.77,5)</f>
        <v>11.77</v>
      </c>
      <c r="D133" s="22">
        <f>F133</f>
        <v>12.5059</v>
      </c>
      <c r="E133" s="22">
        <f>F133</f>
        <v>12.5059</v>
      </c>
      <c r="F133" s="22">
        <f>ROUND(12.5059,5)</f>
        <v>12.5059</v>
      </c>
      <c r="G133" s="20"/>
      <c r="H133" s="28"/>
    </row>
    <row r="134" spans="1:8" ht="12.75" customHeight="1">
      <c r="A134" s="30">
        <v>44595</v>
      </c>
      <c r="B134" s="31"/>
      <c r="C134" s="22">
        <f>ROUND(11.77,5)</f>
        <v>11.77</v>
      </c>
      <c r="D134" s="22">
        <f>F134</f>
        <v>12.80693</v>
      </c>
      <c r="E134" s="22">
        <f>F134</f>
        <v>12.80693</v>
      </c>
      <c r="F134" s="22">
        <f>ROUND(12.80693,5)</f>
        <v>12.80693</v>
      </c>
      <c r="G134" s="20"/>
      <c r="H134" s="28"/>
    </row>
    <row r="135" spans="1:8" ht="12.75" customHeight="1">
      <c r="A135" s="30">
        <v>44686</v>
      </c>
      <c r="B135" s="31"/>
      <c r="C135" s="22">
        <f>ROUND(11.77,5)</f>
        <v>11.77</v>
      </c>
      <c r="D135" s="22">
        <f>F135</f>
        <v>13.13059</v>
      </c>
      <c r="E135" s="22">
        <f>F135</f>
        <v>13.13059</v>
      </c>
      <c r="F135" s="22">
        <f>ROUND(13.13059,5)</f>
        <v>13.13059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44322</v>
      </c>
      <c r="B137" s="31"/>
      <c r="C137" s="22">
        <f>ROUND(12.265,5)</f>
        <v>12.265</v>
      </c>
      <c r="D137" s="22">
        <f>F137</f>
        <v>12.44259</v>
      </c>
      <c r="E137" s="22">
        <f>F137</f>
        <v>12.44259</v>
      </c>
      <c r="F137" s="22">
        <f>ROUND(12.44259,5)</f>
        <v>12.44259</v>
      </c>
      <c r="G137" s="20"/>
      <c r="H137" s="28"/>
    </row>
    <row r="138" spans="1:8" ht="12.75" customHeight="1">
      <c r="A138" s="30">
        <v>44413</v>
      </c>
      <c r="B138" s="31"/>
      <c r="C138" s="22">
        <f>ROUND(12.265,5)</f>
        <v>12.265</v>
      </c>
      <c r="D138" s="22">
        <f>F138</f>
        <v>12.70575</v>
      </c>
      <c r="E138" s="22">
        <f>F138</f>
        <v>12.70575</v>
      </c>
      <c r="F138" s="22">
        <f>ROUND(12.70575,5)</f>
        <v>12.70575</v>
      </c>
      <c r="G138" s="20"/>
      <c r="H138" s="28"/>
    </row>
    <row r="139" spans="1:8" ht="12.75" customHeight="1">
      <c r="A139" s="30">
        <v>44504</v>
      </c>
      <c r="B139" s="31"/>
      <c r="C139" s="22">
        <f>ROUND(12.265,5)</f>
        <v>12.265</v>
      </c>
      <c r="D139" s="22">
        <f>F139</f>
        <v>12.97457</v>
      </c>
      <c r="E139" s="22">
        <f>F139</f>
        <v>12.97457</v>
      </c>
      <c r="F139" s="22">
        <f>ROUND(12.97457,5)</f>
        <v>12.97457</v>
      </c>
      <c r="G139" s="20"/>
      <c r="H139" s="28"/>
    </row>
    <row r="140" spans="1:8" ht="12.75" customHeight="1">
      <c r="A140" s="30">
        <v>44595</v>
      </c>
      <c r="B140" s="31"/>
      <c r="C140" s="22">
        <f>ROUND(12.265,5)</f>
        <v>12.265</v>
      </c>
      <c r="D140" s="22">
        <f>F140</f>
        <v>13.25348</v>
      </c>
      <c r="E140" s="22">
        <f>F140</f>
        <v>13.25348</v>
      </c>
      <c r="F140" s="22">
        <f>ROUND(13.25348,5)</f>
        <v>13.25348</v>
      </c>
      <c r="G140" s="20"/>
      <c r="H140" s="28"/>
    </row>
    <row r="141" spans="1:8" ht="12.75" customHeight="1">
      <c r="A141" s="30">
        <v>44686</v>
      </c>
      <c r="B141" s="31"/>
      <c r="C141" s="22">
        <f>ROUND(12.265,5)</f>
        <v>12.265</v>
      </c>
      <c r="D141" s="22">
        <f>F141</f>
        <v>13.56389</v>
      </c>
      <c r="E141" s="22">
        <f>F141</f>
        <v>13.56389</v>
      </c>
      <c r="F141" s="22">
        <f>ROUND(13.56389,5)</f>
        <v>13.56389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44322</v>
      </c>
      <c r="B143" s="31"/>
      <c r="C143" s="22">
        <f>ROUND(5.485,5)</f>
        <v>5.485</v>
      </c>
      <c r="D143" s="22">
        <f>F143</f>
        <v>5.62905</v>
      </c>
      <c r="E143" s="22">
        <f>F143</f>
        <v>5.62905</v>
      </c>
      <c r="F143" s="22">
        <f>ROUND(5.62905,5)</f>
        <v>5.62905</v>
      </c>
      <c r="G143" s="20"/>
      <c r="H143" s="28"/>
    </row>
    <row r="144" spans="1:8" ht="12.75" customHeight="1">
      <c r="A144" s="30">
        <v>44413</v>
      </c>
      <c r="B144" s="31"/>
      <c r="C144" s="22">
        <f>ROUND(5.485,5)</f>
        <v>5.485</v>
      </c>
      <c r="D144" s="22">
        <f>F144</f>
        <v>5.86316</v>
      </c>
      <c r="E144" s="22">
        <f>F144</f>
        <v>5.86316</v>
      </c>
      <c r="F144" s="22">
        <f>ROUND(5.86316,5)</f>
        <v>5.86316</v>
      </c>
      <c r="G144" s="20"/>
      <c r="H144" s="28"/>
    </row>
    <row r="145" spans="1:8" ht="12.75" customHeight="1">
      <c r="A145" s="30">
        <v>44504</v>
      </c>
      <c r="B145" s="31"/>
      <c r="C145" s="22">
        <f>ROUND(5.485,5)</f>
        <v>5.485</v>
      </c>
      <c r="D145" s="22">
        <f>F145</f>
        <v>6.1485</v>
      </c>
      <c r="E145" s="22">
        <f>F145</f>
        <v>6.1485</v>
      </c>
      <c r="F145" s="22">
        <f>ROUND(6.1485,5)</f>
        <v>6.1485</v>
      </c>
      <c r="G145" s="20"/>
      <c r="H145" s="28"/>
    </row>
    <row r="146" spans="1:8" ht="12.75" customHeight="1">
      <c r="A146" s="30">
        <v>44595</v>
      </c>
      <c r="B146" s="31"/>
      <c r="C146" s="22">
        <f>ROUND(5.485,5)</f>
        <v>5.485</v>
      </c>
      <c r="D146" s="22">
        <f>F146</f>
        <v>6.5665</v>
      </c>
      <c r="E146" s="22">
        <f>F146</f>
        <v>6.5665</v>
      </c>
      <c r="F146" s="22">
        <f>ROUND(6.5665,5)</f>
        <v>6.5665</v>
      </c>
      <c r="G146" s="20"/>
      <c r="H146" s="28"/>
    </row>
    <row r="147" spans="1:8" ht="12.75" customHeight="1">
      <c r="A147" s="30">
        <v>44686</v>
      </c>
      <c r="B147" s="31"/>
      <c r="C147" s="22">
        <f>ROUND(5.485,5)</f>
        <v>5.485</v>
      </c>
      <c r="D147" s="22">
        <f>F147</f>
        <v>7.3127</v>
      </c>
      <c r="E147" s="22">
        <f>F147</f>
        <v>7.3127</v>
      </c>
      <c r="F147" s="22">
        <f>ROUND(7.3127,5)</f>
        <v>7.3127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44322</v>
      </c>
      <c r="B149" s="31"/>
      <c r="C149" s="22">
        <f>ROUND(10.85,5)</f>
        <v>10.85</v>
      </c>
      <c r="D149" s="22">
        <f>F149</f>
        <v>11.00152</v>
      </c>
      <c r="E149" s="22">
        <f>F149</f>
        <v>11.00152</v>
      </c>
      <c r="F149" s="22">
        <f>ROUND(11.00152,5)</f>
        <v>11.00152</v>
      </c>
      <c r="G149" s="20"/>
      <c r="H149" s="28"/>
    </row>
    <row r="150" spans="1:8" ht="12.75" customHeight="1">
      <c r="A150" s="30">
        <v>44413</v>
      </c>
      <c r="B150" s="31"/>
      <c r="C150" s="22">
        <f>ROUND(10.85,5)</f>
        <v>10.85</v>
      </c>
      <c r="D150" s="22">
        <f>F150</f>
        <v>11.23536</v>
      </c>
      <c r="E150" s="22">
        <f>F150</f>
        <v>11.23536</v>
      </c>
      <c r="F150" s="22">
        <f>ROUND(11.23536,5)</f>
        <v>11.23536</v>
      </c>
      <c r="G150" s="20"/>
      <c r="H150" s="28"/>
    </row>
    <row r="151" spans="1:8" ht="12.75" customHeight="1">
      <c r="A151" s="30">
        <v>44504</v>
      </c>
      <c r="B151" s="31"/>
      <c r="C151" s="22">
        <f>ROUND(10.85,5)</f>
        <v>10.85</v>
      </c>
      <c r="D151" s="22">
        <f>F151</f>
        <v>11.46967</v>
      </c>
      <c r="E151" s="22">
        <f>F151</f>
        <v>11.46967</v>
      </c>
      <c r="F151" s="22">
        <f>ROUND(11.46967,5)</f>
        <v>11.46967</v>
      </c>
      <c r="G151" s="20"/>
      <c r="H151" s="28"/>
    </row>
    <row r="152" spans="1:8" ht="12.75" customHeight="1">
      <c r="A152" s="30">
        <v>44595</v>
      </c>
      <c r="B152" s="31"/>
      <c r="C152" s="22">
        <f>ROUND(10.85,5)</f>
        <v>10.85</v>
      </c>
      <c r="D152" s="22">
        <f>F152</f>
        <v>11.72142</v>
      </c>
      <c r="E152" s="22">
        <f>F152</f>
        <v>11.72142</v>
      </c>
      <c r="F152" s="22">
        <f>ROUND(11.72142,5)</f>
        <v>11.72142</v>
      </c>
      <c r="G152" s="20"/>
      <c r="H152" s="28"/>
    </row>
    <row r="153" spans="1:8" ht="12.75" customHeight="1">
      <c r="A153" s="30">
        <v>44686</v>
      </c>
      <c r="B153" s="31"/>
      <c r="C153" s="22">
        <f>ROUND(10.85,5)</f>
        <v>10.85</v>
      </c>
      <c r="D153" s="22">
        <f>F153</f>
        <v>11.98895</v>
      </c>
      <c r="E153" s="22">
        <f>F153</f>
        <v>11.98895</v>
      </c>
      <c r="F153" s="22">
        <f>ROUND(11.98895,5)</f>
        <v>11.98895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44322</v>
      </c>
      <c r="B155" s="31"/>
      <c r="C155" s="22">
        <f>ROUND(7.75,5)</f>
        <v>7.75</v>
      </c>
      <c r="D155" s="22">
        <f>F155</f>
        <v>7.89856</v>
      </c>
      <c r="E155" s="22">
        <f>F155</f>
        <v>7.89856</v>
      </c>
      <c r="F155" s="22">
        <f>ROUND(7.89856,5)</f>
        <v>7.89856</v>
      </c>
      <c r="G155" s="20"/>
      <c r="H155" s="28"/>
    </row>
    <row r="156" spans="1:8" ht="12.75" customHeight="1">
      <c r="A156" s="30">
        <v>44413</v>
      </c>
      <c r="B156" s="31"/>
      <c r="C156" s="22">
        <f>ROUND(7.75,5)</f>
        <v>7.75</v>
      </c>
      <c r="D156" s="22">
        <f>F156</f>
        <v>8.12211</v>
      </c>
      <c r="E156" s="22">
        <f>F156</f>
        <v>8.12211</v>
      </c>
      <c r="F156" s="22">
        <f>ROUND(8.12211,5)</f>
        <v>8.12211</v>
      </c>
      <c r="G156" s="20"/>
      <c r="H156" s="28"/>
    </row>
    <row r="157" spans="1:8" ht="12.75" customHeight="1">
      <c r="A157" s="30">
        <v>44504</v>
      </c>
      <c r="B157" s="31"/>
      <c r="C157" s="22">
        <f>ROUND(7.75,5)</f>
        <v>7.75</v>
      </c>
      <c r="D157" s="22">
        <f>F157</f>
        <v>8.34913</v>
      </c>
      <c r="E157" s="22">
        <f>F157</f>
        <v>8.34913</v>
      </c>
      <c r="F157" s="22">
        <f>ROUND(8.34913,5)</f>
        <v>8.34913</v>
      </c>
      <c r="G157" s="20"/>
      <c r="H157" s="28"/>
    </row>
    <row r="158" spans="1:8" ht="12.75" customHeight="1">
      <c r="A158" s="30">
        <v>44595</v>
      </c>
      <c r="B158" s="31"/>
      <c r="C158" s="22">
        <f>ROUND(7.75,5)</f>
        <v>7.75</v>
      </c>
      <c r="D158" s="22">
        <f>F158</f>
        <v>8.59959</v>
      </c>
      <c r="E158" s="22">
        <f>F158</f>
        <v>8.59959</v>
      </c>
      <c r="F158" s="22">
        <f>ROUND(8.59959,5)</f>
        <v>8.59959</v>
      </c>
      <c r="G158" s="20"/>
      <c r="H158" s="28"/>
    </row>
    <row r="159" spans="1:8" ht="12.75" customHeight="1">
      <c r="A159" s="30">
        <v>44686</v>
      </c>
      <c r="B159" s="31"/>
      <c r="C159" s="22">
        <f>ROUND(7.75,5)</f>
        <v>7.75</v>
      </c>
      <c r="D159" s="22">
        <f>F159</f>
        <v>8.90281</v>
      </c>
      <c r="E159" s="22">
        <f>F159</f>
        <v>8.90281</v>
      </c>
      <c r="F159" s="22">
        <f>ROUND(8.90281,5)</f>
        <v>8.90281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44322</v>
      </c>
      <c r="B161" s="31"/>
      <c r="C161" s="22">
        <f>ROUND(1.8,5)</f>
        <v>1.8</v>
      </c>
      <c r="D161" s="22">
        <f>F161</f>
        <v>318.7942</v>
      </c>
      <c r="E161" s="22">
        <f>F161</f>
        <v>318.7942</v>
      </c>
      <c r="F161" s="22">
        <f>ROUND(318.7942,5)</f>
        <v>318.7942</v>
      </c>
      <c r="G161" s="20"/>
      <c r="H161" s="28"/>
    </row>
    <row r="162" spans="1:8" ht="12.75" customHeight="1">
      <c r="A162" s="30">
        <v>44413</v>
      </c>
      <c r="B162" s="31"/>
      <c r="C162" s="22">
        <f>ROUND(1.8,5)</f>
        <v>1.8</v>
      </c>
      <c r="D162" s="22">
        <f>F162</f>
        <v>314.26299</v>
      </c>
      <c r="E162" s="22">
        <f>F162</f>
        <v>314.26299</v>
      </c>
      <c r="F162" s="22">
        <f>ROUND(314.26299,5)</f>
        <v>314.26299</v>
      </c>
      <c r="G162" s="20"/>
      <c r="H162" s="28"/>
    </row>
    <row r="163" spans="1:8" ht="12.75" customHeight="1">
      <c r="A163" s="30">
        <v>44504</v>
      </c>
      <c r="B163" s="31"/>
      <c r="C163" s="22">
        <f>ROUND(1.8,5)</f>
        <v>1.8</v>
      </c>
      <c r="D163" s="22">
        <f>F163</f>
        <v>317.77199</v>
      </c>
      <c r="E163" s="22">
        <f>F163</f>
        <v>317.77199</v>
      </c>
      <c r="F163" s="22">
        <f>ROUND(317.77199,5)</f>
        <v>317.77199</v>
      </c>
      <c r="G163" s="20"/>
      <c r="H163" s="28"/>
    </row>
    <row r="164" spans="1:8" ht="12.75" customHeight="1">
      <c r="A164" s="30">
        <v>44595</v>
      </c>
      <c r="B164" s="31"/>
      <c r="C164" s="22">
        <f>ROUND(1.8,5)</f>
        <v>1.8</v>
      </c>
      <c r="D164" s="22">
        <f>F164</f>
        <v>313.31578</v>
      </c>
      <c r="E164" s="22">
        <f>F164</f>
        <v>313.31578</v>
      </c>
      <c r="F164" s="22">
        <f>ROUND(313.31578,5)</f>
        <v>313.31578</v>
      </c>
      <c r="G164" s="20"/>
      <c r="H164" s="28"/>
    </row>
    <row r="165" spans="1:8" ht="12.75" customHeight="1">
      <c r="A165" s="30">
        <v>44686</v>
      </c>
      <c r="B165" s="31"/>
      <c r="C165" s="22">
        <f>ROUND(1.8,5)</f>
        <v>1.8</v>
      </c>
      <c r="D165" s="22">
        <f>F165</f>
        <v>316.66557</v>
      </c>
      <c r="E165" s="22">
        <f>F165</f>
        <v>316.66557</v>
      </c>
      <c r="F165" s="22">
        <f>ROUND(316.66557,5)</f>
        <v>316.66557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44322</v>
      </c>
      <c r="B167" s="31"/>
      <c r="C167" s="22">
        <f>ROUND(4.37,5)</f>
        <v>4.37</v>
      </c>
      <c r="D167" s="22">
        <f>F167</f>
        <v>223.11607</v>
      </c>
      <c r="E167" s="22">
        <f>F167</f>
        <v>223.11607</v>
      </c>
      <c r="F167" s="22">
        <f>ROUND(223.11607,5)</f>
        <v>223.11607</v>
      </c>
      <c r="G167" s="20"/>
      <c r="H167" s="28"/>
    </row>
    <row r="168" spans="1:8" ht="12.75" customHeight="1">
      <c r="A168" s="30">
        <v>44413</v>
      </c>
      <c r="B168" s="31"/>
      <c r="C168" s="22">
        <f>ROUND(4.37,5)</f>
        <v>4.37</v>
      </c>
      <c r="D168" s="22">
        <f>F168</f>
        <v>221.29499</v>
      </c>
      <c r="E168" s="22">
        <f>F168</f>
        <v>221.29499</v>
      </c>
      <c r="F168" s="22">
        <f>ROUND(221.29499,5)</f>
        <v>221.29499</v>
      </c>
      <c r="G168" s="20"/>
      <c r="H168" s="28"/>
    </row>
    <row r="169" spans="1:8" ht="12.75" customHeight="1">
      <c r="A169" s="30">
        <v>44504</v>
      </c>
      <c r="B169" s="31"/>
      <c r="C169" s="22">
        <f>ROUND(4.37,5)</f>
        <v>4.37</v>
      </c>
      <c r="D169" s="22">
        <f>F169</f>
        <v>223.76553</v>
      </c>
      <c r="E169" s="22">
        <f>F169</f>
        <v>223.76553</v>
      </c>
      <c r="F169" s="22">
        <f>ROUND(223.76553,5)</f>
        <v>223.76553</v>
      </c>
      <c r="G169" s="20"/>
      <c r="H169" s="28"/>
    </row>
    <row r="170" spans="1:8" ht="12.75" customHeight="1">
      <c r="A170" s="30">
        <v>44595</v>
      </c>
      <c r="B170" s="31"/>
      <c r="C170" s="22">
        <f>ROUND(4.37,5)</f>
        <v>4.37</v>
      </c>
      <c r="D170" s="22">
        <f>F170</f>
        <v>222.02859</v>
      </c>
      <c r="E170" s="22">
        <f>F170</f>
        <v>222.02859</v>
      </c>
      <c r="F170" s="22">
        <f>ROUND(222.02859,5)</f>
        <v>222.02859</v>
      </c>
      <c r="G170" s="20"/>
      <c r="H170" s="28"/>
    </row>
    <row r="171" spans="1:8" ht="12.75" customHeight="1">
      <c r="A171" s="30">
        <v>44686</v>
      </c>
      <c r="B171" s="31"/>
      <c r="C171" s="22">
        <f>ROUND(4.37,5)</f>
        <v>4.37</v>
      </c>
      <c r="D171" s="22">
        <f>F171</f>
        <v>224.40306</v>
      </c>
      <c r="E171" s="22">
        <f>F171</f>
        <v>224.40306</v>
      </c>
      <c r="F171" s="22">
        <f>ROUND(224.40306,5)</f>
        <v>224.40306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44322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44322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44413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44504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44595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44686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44504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44595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44686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44322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44504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44595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44686</v>
      </c>
      <c r="B191" s="31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44322</v>
      </c>
      <c r="B193" s="31"/>
      <c r="C193" s="22">
        <f>ROUND(10.78,5)</f>
        <v>10.78</v>
      </c>
      <c r="D193" s="22">
        <f>F193</f>
        <v>10.91672</v>
      </c>
      <c r="E193" s="22">
        <f>F193</f>
        <v>10.91672</v>
      </c>
      <c r="F193" s="22">
        <f>ROUND(10.91672,5)</f>
        <v>10.91672</v>
      </c>
      <c r="G193" s="20"/>
      <c r="H193" s="28"/>
    </row>
    <row r="194" spans="1:8" ht="12.75" customHeight="1">
      <c r="A194" s="30">
        <v>44413</v>
      </c>
      <c r="B194" s="31"/>
      <c r="C194" s="22">
        <f>ROUND(10.78,5)</f>
        <v>10.78</v>
      </c>
      <c r="D194" s="22">
        <f>F194</f>
        <v>11.12256</v>
      </c>
      <c r="E194" s="22">
        <f>F194</f>
        <v>11.12256</v>
      </c>
      <c r="F194" s="22">
        <f>ROUND(11.12256,5)</f>
        <v>11.12256</v>
      </c>
      <c r="G194" s="20"/>
      <c r="H194" s="28"/>
    </row>
    <row r="195" spans="1:8" ht="12.75" customHeight="1">
      <c r="A195" s="30">
        <v>44504</v>
      </c>
      <c r="B195" s="31"/>
      <c r="C195" s="22">
        <f>ROUND(10.78,5)</f>
        <v>10.78</v>
      </c>
      <c r="D195" s="22">
        <f>F195</f>
        <v>11.32774</v>
      </c>
      <c r="E195" s="22">
        <f>F195</f>
        <v>11.32774</v>
      </c>
      <c r="F195" s="22">
        <f>ROUND(11.32774,5)</f>
        <v>11.32774</v>
      </c>
      <c r="G195" s="20"/>
      <c r="H195" s="28"/>
    </row>
    <row r="196" spans="1:8" ht="12.75" customHeight="1">
      <c r="A196" s="30">
        <v>44595</v>
      </c>
      <c r="B196" s="31"/>
      <c r="C196" s="22">
        <f>ROUND(10.78,5)</f>
        <v>10.78</v>
      </c>
      <c r="D196" s="22">
        <f>F196</f>
        <v>11.54276</v>
      </c>
      <c r="E196" s="22">
        <f>F196</f>
        <v>11.54276</v>
      </c>
      <c r="F196" s="22">
        <f>ROUND(11.54276,5)</f>
        <v>11.54276</v>
      </c>
      <c r="G196" s="20"/>
      <c r="H196" s="28"/>
    </row>
    <row r="197" spans="1:8" ht="12.75" customHeight="1">
      <c r="A197" s="30">
        <v>44686</v>
      </c>
      <c r="B197" s="31"/>
      <c r="C197" s="22">
        <f>ROUND(10.78,5)</f>
        <v>10.78</v>
      </c>
      <c r="D197" s="22">
        <f>F197</f>
        <v>11.77811</v>
      </c>
      <c r="E197" s="22">
        <f>F197</f>
        <v>11.77811</v>
      </c>
      <c r="F197" s="22">
        <f>ROUND(11.77811,5)</f>
        <v>11.77811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44322</v>
      </c>
      <c r="B199" s="31"/>
      <c r="C199" s="22">
        <f>ROUND(3.5,5)</f>
        <v>3.5</v>
      </c>
      <c r="D199" s="22">
        <f>F199</f>
        <v>196.80501</v>
      </c>
      <c r="E199" s="22">
        <f>F199</f>
        <v>196.80501</v>
      </c>
      <c r="F199" s="22">
        <f>ROUND(196.80501,5)</f>
        <v>196.80501</v>
      </c>
      <c r="G199" s="20"/>
      <c r="H199" s="28"/>
    </row>
    <row r="200" spans="1:8" ht="12.75" customHeight="1">
      <c r="A200" s="30">
        <v>44413</v>
      </c>
      <c r="B200" s="31"/>
      <c r="C200" s="22">
        <f>ROUND(3.5,5)</f>
        <v>3.5</v>
      </c>
      <c r="D200" s="22">
        <f>F200</f>
        <v>198.94818</v>
      </c>
      <c r="E200" s="22">
        <f>F200</f>
        <v>198.94818</v>
      </c>
      <c r="F200" s="22">
        <f>ROUND(198.94818,5)</f>
        <v>198.94818</v>
      </c>
      <c r="G200" s="20"/>
      <c r="H200" s="28"/>
    </row>
    <row r="201" spans="1:8" ht="12.75" customHeight="1">
      <c r="A201" s="30">
        <v>44504</v>
      </c>
      <c r="B201" s="31"/>
      <c r="C201" s="22">
        <f>ROUND(3.5,5)</f>
        <v>3.5</v>
      </c>
      <c r="D201" s="22">
        <f>F201</f>
        <v>198.42922</v>
      </c>
      <c r="E201" s="22">
        <f>F201</f>
        <v>198.42922</v>
      </c>
      <c r="F201" s="22">
        <f>ROUND(198.42922,5)</f>
        <v>198.42922</v>
      </c>
      <c r="G201" s="20"/>
      <c r="H201" s="28"/>
    </row>
    <row r="202" spans="1:8" ht="12.75" customHeight="1">
      <c r="A202" s="30">
        <v>44595</v>
      </c>
      <c r="B202" s="31"/>
      <c r="C202" s="22">
        <f>ROUND(3.5,5)</f>
        <v>3.5</v>
      </c>
      <c r="D202" s="22">
        <f>F202</f>
        <v>200.70368</v>
      </c>
      <c r="E202" s="22">
        <f>F202</f>
        <v>200.70368</v>
      </c>
      <c r="F202" s="22">
        <f>ROUND(200.70368,5)</f>
        <v>200.70368</v>
      </c>
      <c r="G202" s="20"/>
      <c r="H202" s="28"/>
    </row>
    <row r="203" spans="1:8" ht="12.75" customHeight="1">
      <c r="A203" s="30">
        <v>44686</v>
      </c>
      <c r="B203" s="31"/>
      <c r="C203" s="22">
        <f>ROUND(3.5,5)</f>
        <v>3.5</v>
      </c>
      <c r="D203" s="22">
        <f>F203</f>
        <v>200.05383</v>
      </c>
      <c r="E203" s="22">
        <f>F203</f>
        <v>200.05383</v>
      </c>
      <c r="F203" s="22">
        <f>ROUND(200.05383,5)</f>
        <v>200.05383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44322</v>
      </c>
      <c r="B205" s="31"/>
      <c r="C205" s="22">
        <f>ROUND(1.13,5)</f>
        <v>1.13</v>
      </c>
      <c r="D205" s="22">
        <f>F205</f>
        <v>171.29803</v>
      </c>
      <c r="E205" s="22">
        <f>F205</f>
        <v>171.29803</v>
      </c>
      <c r="F205" s="22">
        <f>ROUND(171.29803,5)</f>
        <v>171.29803</v>
      </c>
      <c r="G205" s="20"/>
      <c r="H205" s="28"/>
    </row>
    <row r="206" spans="1:8" ht="12.75" customHeight="1">
      <c r="A206" s="30">
        <v>44413</v>
      </c>
      <c r="B206" s="31"/>
      <c r="C206" s="22">
        <f>ROUND(1.13,5)</f>
        <v>1.13</v>
      </c>
      <c r="D206" s="22">
        <f>F206</f>
        <v>170.8315</v>
      </c>
      <c r="E206" s="22">
        <f>F206</f>
        <v>170.8315</v>
      </c>
      <c r="F206" s="22">
        <f>ROUND(170.8315,5)</f>
        <v>170.8315</v>
      </c>
      <c r="G206" s="20"/>
      <c r="H206" s="28"/>
    </row>
    <row r="207" spans="1:8" ht="12.75" customHeight="1">
      <c r="A207" s="30">
        <v>44504</v>
      </c>
      <c r="B207" s="31"/>
      <c r="C207" s="22">
        <f>ROUND(1.13,5)</f>
        <v>1.13</v>
      </c>
      <c r="D207" s="22">
        <f>F207</f>
        <v>172.73885</v>
      </c>
      <c r="E207" s="22">
        <f>F207</f>
        <v>172.73885</v>
      </c>
      <c r="F207" s="22">
        <f>ROUND(172.73885,5)</f>
        <v>172.73885</v>
      </c>
      <c r="G207" s="20"/>
      <c r="H207" s="28"/>
    </row>
    <row r="208" spans="1:8" ht="12.75" customHeight="1">
      <c r="A208" s="30">
        <v>44595</v>
      </c>
      <c r="B208" s="31"/>
      <c r="C208" s="22">
        <f>ROUND(1.13,5)</f>
        <v>1.13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>
        <v>44686</v>
      </c>
      <c r="B209" s="31"/>
      <c r="C209" s="22">
        <f>ROUND(1.13,5)</f>
        <v>1.13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44322</v>
      </c>
      <c r="B211" s="31"/>
      <c r="C211" s="22">
        <f>ROUND(9.815,5)</f>
        <v>9.815</v>
      </c>
      <c r="D211" s="22">
        <f>F211</f>
        <v>9.95756</v>
      </c>
      <c r="E211" s="22">
        <f>F211</f>
        <v>9.95756</v>
      </c>
      <c r="F211" s="22">
        <f>ROUND(9.95756,5)</f>
        <v>9.95756</v>
      </c>
      <c r="G211" s="20"/>
      <c r="H211" s="28"/>
    </row>
    <row r="212" spans="1:8" ht="12.75" customHeight="1">
      <c r="A212" s="30">
        <v>44413</v>
      </c>
      <c r="B212" s="31"/>
      <c r="C212" s="22">
        <f>ROUND(9.815,5)</f>
        <v>9.815</v>
      </c>
      <c r="D212" s="22">
        <f>F212</f>
        <v>10.17673</v>
      </c>
      <c r="E212" s="22">
        <f>F212</f>
        <v>10.17673</v>
      </c>
      <c r="F212" s="22">
        <f>ROUND(10.17673,5)</f>
        <v>10.17673</v>
      </c>
      <c r="G212" s="20"/>
      <c r="H212" s="28"/>
    </row>
    <row r="213" spans="1:8" ht="12.75" customHeight="1">
      <c r="A213" s="30">
        <v>44504</v>
      </c>
      <c r="B213" s="31"/>
      <c r="C213" s="22">
        <f>ROUND(9.815,5)</f>
        <v>9.815</v>
      </c>
      <c r="D213" s="22">
        <f>F213</f>
        <v>10.39792</v>
      </c>
      <c r="E213" s="22">
        <f>F213</f>
        <v>10.39792</v>
      </c>
      <c r="F213" s="22">
        <f>ROUND(10.39792,5)</f>
        <v>10.39792</v>
      </c>
      <c r="G213" s="20"/>
      <c r="H213" s="28"/>
    </row>
    <row r="214" spans="1:8" ht="12.75" customHeight="1">
      <c r="A214" s="30">
        <v>44595</v>
      </c>
      <c r="B214" s="31"/>
      <c r="C214" s="22">
        <f>ROUND(9.815,5)</f>
        <v>9.815</v>
      </c>
      <c r="D214" s="22">
        <f>F214</f>
        <v>10.6368</v>
      </c>
      <c r="E214" s="22">
        <f>F214</f>
        <v>10.6368</v>
      </c>
      <c r="F214" s="22">
        <f>ROUND(10.6368,5)</f>
        <v>10.6368</v>
      </c>
      <c r="G214" s="20"/>
      <c r="H214" s="28"/>
    </row>
    <row r="215" spans="1:8" ht="12.75" customHeight="1">
      <c r="A215" s="30">
        <v>44686</v>
      </c>
      <c r="B215" s="31"/>
      <c r="C215" s="22">
        <f>ROUND(9.815,5)</f>
        <v>9.815</v>
      </c>
      <c r="D215" s="22">
        <f>F215</f>
        <v>10.89534</v>
      </c>
      <c r="E215" s="22">
        <f>F215</f>
        <v>10.89534</v>
      </c>
      <c r="F215" s="22">
        <f>ROUND(10.89534,5)</f>
        <v>10.89534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44322</v>
      </c>
      <c r="B217" s="31"/>
      <c r="C217" s="22">
        <f>ROUND(11.145,5)</f>
        <v>11.145</v>
      </c>
      <c r="D217" s="22">
        <f>F217</f>
        <v>11.27801</v>
      </c>
      <c r="E217" s="22">
        <f>F217</f>
        <v>11.27801</v>
      </c>
      <c r="F217" s="22">
        <f>ROUND(11.27801,5)</f>
        <v>11.27801</v>
      </c>
      <c r="G217" s="20"/>
      <c r="H217" s="28"/>
    </row>
    <row r="218" spans="1:8" ht="12.75" customHeight="1">
      <c r="A218" s="30">
        <v>44413</v>
      </c>
      <c r="B218" s="31"/>
      <c r="C218" s="22">
        <f>ROUND(11.145,5)</f>
        <v>11.145</v>
      </c>
      <c r="D218" s="22">
        <f>F218</f>
        <v>11.48227</v>
      </c>
      <c r="E218" s="22">
        <f>F218</f>
        <v>11.48227</v>
      </c>
      <c r="F218" s="22">
        <f>ROUND(11.48227,5)</f>
        <v>11.48227</v>
      </c>
      <c r="G218" s="20"/>
      <c r="H218" s="28"/>
    </row>
    <row r="219" spans="1:8" ht="12.75" customHeight="1">
      <c r="A219" s="30">
        <v>44504</v>
      </c>
      <c r="B219" s="31"/>
      <c r="C219" s="22">
        <f>ROUND(11.145,5)</f>
        <v>11.145</v>
      </c>
      <c r="D219" s="22">
        <f>F219</f>
        <v>11.6855</v>
      </c>
      <c r="E219" s="22">
        <f>F219</f>
        <v>11.6855</v>
      </c>
      <c r="F219" s="22">
        <f>ROUND(11.6855,5)</f>
        <v>11.6855</v>
      </c>
      <c r="G219" s="20"/>
      <c r="H219" s="28"/>
    </row>
    <row r="220" spans="1:8" ht="12.75" customHeight="1">
      <c r="A220" s="30">
        <v>44595</v>
      </c>
      <c r="B220" s="31"/>
      <c r="C220" s="22">
        <f>ROUND(11.145,5)</f>
        <v>11.145</v>
      </c>
      <c r="D220" s="22">
        <f>F220</f>
        <v>11.90213</v>
      </c>
      <c r="E220" s="22">
        <f>F220</f>
        <v>11.90213</v>
      </c>
      <c r="F220" s="22">
        <f>ROUND(11.90213,5)</f>
        <v>11.90213</v>
      </c>
      <c r="G220" s="20"/>
      <c r="H220" s="28"/>
    </row>
    <row r="221" spans="1:8" ht="12.75" customHeight="1">
      <c r="A221" s="30">
        <v>44686</v>
      </c>
      <c r="B221" s="31"/>
      <c r="C221" s="22">
        <f>ROUND(11.145,5)</f>
        <v>11.145</v>
      </c>
      <c r="D221" s="22">
        <f>F221</f>
        <v>12.13024</v>
      </c>
      <c r="E221" s="22">
        <f>F221</f>
        <v>12.13024</v>
      </c>
      <c r="F221" s="22">
        <f>ROUND(12.13024,5)</f>
        <v>12.13024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44322</v>
      </c>
      <c r="B223" s="31"/>
      <c r="C223" s="22">
        <f>ROUND(11.195,5)</f>
        <v>11.195</v>
      </c>
      <c r="D223" s="22">
        <f>F223</f>
        <v>11.33014</v>
      </c>
      <c r="E223" s="22">
        <f>F223</f>
        <v>11.33014</v>
      </c>
      <c r="F223" s="22">
        <f>ROUND(11.33014,5)</f>
        <v>11.33014</v>
      </c>
      <c r="G223" s="20"/>
      <c r="H223" s="28"/>
    </row>
    <row r="224" spans="1:8" ht="12.75" customHeight="1">
      <c r="A224" s="30">
        <v>44413</v>
      </c>
      <c r="B224" s="31"/>
      <c r="C224" s="22">
        <f>ROUND(11.195,5)</f>
        <v>11.195</v>
      </c>
      <c r="D224" s="22">
        <f>F224</f>
        <v>11.53837</v>
      </c>
      <c r="E224" s="22">
        <f>F224</f>
        <v>11.53837</v>
      </c>
      <c r="F224" s="22">
        <f>ROUND(11.53837,5)</f>
        <v>11.53837</v>
      </c>
      <c r="G224" s="20"/>
      <c r="H224" s="28"/>
    </row>
    <row r="225" spans="1:8" ht="12.75" customHeight="1">
      <c r="A225" s="30">
        <v>44504</v>
      </c>
      <c r="B225" s="31"/>
      <c r="C225" s="22">
        <f>ROUND(11.195,5)</f>
        <v>11.195</v>
      </c>
      <c r="D225" s="22">
        <f>F225</f>
        <v>11.74581</v>
      </c>
      <c r="E225" s="22">
        <f>F225</f>
        <v>11.74581</v>
      </c>
      <c r="F225" s="22">
        <f>ROUND(11.74581,5)</f>
        <v>11.74581</v>
      </c>
      <c r="G225" s="20"/>
      <c r="H225" s="28"/>
    </row>
    <row r="226" spans="1:8" ht="12.75" customHeight="1">
      <c r="A226" s="30">
        <v>44595</v>
      </c>
      <c r="B226" s="31"/>
      <c r="C226" s="22">
        <f>ROUND(11.195,5)</f>
        <v>11.195</v>
      </c>
      <c r="D226" s="22">
        <f>F226</f>
        <v>11.96767</v>
      </c>
      <c r="E226" s="22">
        <f>F226</f>
        <v>11.96767</v>
      </c>
      <c r="F226" s="22">
        <f>ROUND(11.96767,5)</f>
        <v>11.96767</v>
      </c>
      <c r="G226" s="20"/>
      <c r="H226" s="28"/>
    </row>
    <row r="227" spans="1:8" ht="12.75" customHeight="1">
      <c r="A227" s="30">
        <v>44686</v>
      </c>
      <c r="B227" s="31"/>
      <c r="C227" s="22">
        <f>ROUND(11.195,5)</f>
        <v>11.195</v>
      </c>
      <c r="D227" s="22">
        <f>F227</f>
        <v>12.20158</v>
      </c>
      <c r="E227" s="22">
        <f>F227</f>
        <v>12.20158</v>
      </c>
      <c r="F227" s="22">
        <f>ROUND(12.20158,5)</f>
        <v>12.20158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44322</v>
      </c>
      <c r="B229" s="31"/>
      <c r="C229" s="23">
        <f>ROUND(776.545,3)</f>
        <v>776.545</v>
      </c>
      <c r="D229" s="23">
        <f>F229</f>
        <v>781.511</v>
      </c>
      <c r="E229" s="23">
        <f>F229</f>
        <v>781.511</v>
      </c>
      <c r="F229" s="23">
        <f>ROUND(781.511,3)</f>
        <v>781.511</v>
      </c>
      <c r="G229" s="20"/>
      <c r="H229" s="28"/>
    </row>
    <row r="230" spans="1:8" ht="12.75" customHeight="1">
      <c r="A230" s="30">
        <v>44413</v>
      </c>
      <c r="B230" s="31"/>
      <c r="C230" s="23">
        <f>ROUND(776.545,3)</f>
        <v>776.545</v>
      </c>
      <c r="D230" s="23">
        <f>F230</f>
        <v>789.733</v>
      </c>
      <c r="E230" s="23">
        <f>F230</f>
        <v>789.733</v>
      </c>
      <c r="F230" s="23">
        <f>ROUND(789.733,3)</f>
        <v>789.733</v>
      </c>
      <c r="G230" s="20"/>
      <c r="H230" s="28"/>
    </row>
    <row r="231" spans="1:8" ht="12.75" customHeight="1">
      <c r="A231" s="30">
        <v>44504</v>
      </c>
      <c r="B231" s="31"/>
      <c r="C231" s="23">
        <f>ROUND(776.545,3)</f>
        <v>776.545</v>
      </c>
      <c r="D231" s="23">
        <f>F231</f>
        <v>798.444</v>
      </c>
      <c r="E231" s="23">
        <f>F231</f>
        <v>798.444</v>
      </c>
      <c r="F231" s="23">
        <f>ROUND(798.444,3)</f>
        <v>798.444</v>
      </c>
      <c r="G231" s="20"/>
      <c r="H231" s="28"/>
    </row>
    <row r="232" spans="1:8" ht="12.75" customHeight="1">
      <c r="A232" s="30">
        <v>44595</v>
      </c>
      <c r="B232" s="31"/>
      <c r="C232" s="23">
        <f>ROUND(776.545,3)</f>
        <v>776.545</v>
      </c>
      <c r="D232" s="23">
        <f>F232</f>
        <v>807.403</v>
      </c>
      <c r="E232" s="23">
        <f>F232</f>
        <v>807.403</v>
      </c>
      <c r="F232" s="23">
        <f>ROUND(807.403,3)</f>
        <v>807.403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44322</v>
      </c>
      <c r="B234" s="31"/>
      <c r="C234" s="23">
        <f>ROUND(760.727,3)</f>
        <v>760.727</v>
      </c>
      <c r="D234" s="23">
        <f>F234</f>
        <v>765.592</v>
      </c>
      <c r="E234" s="23">
        <f>F234</f>
        <v>765.592</v>
      </c>
      <c r="F234" s="23">
        <f>ROUND(765.592,3)</f>
        <v>765.592</v>
      </c>
      <c r="G234" s="20"/>
      <c r="H234" s="28"/>
    </row>
    <row r="235" spans="1:8" ht="12.75" customHeight="1">
      <c r="A235" s="30">
        <v>44413</v>
      </c>
      <c r="B235" s="31"/>
      <c r="C235" s="23">
        <f>ROUND(760.727,3)</f>
        <v>760.727</v>
      </c>
      <c r="D235" s="23">
        <f>F235</f>
        <v>773.646</v>
      </c>
      <c r="E235" s="23">
        <f>F235</f>
        <v>773.646</v>
      </c>
      <c r="F235" s="23">
        <f>ROUND(773.646,3)</f>
        <v>773.646</v>
      </c>
      <c r="G235" s="20"/>
      <c r="H235" s="28"/>
    </row>
    <row r="236" spans="1:8" ht="12.75" customHeight="1">
      <c r="A236" s="30">
        <v>44504</v>
      </c>
      <c r="B236" s="31"/>
      <c r="C236" s="23">
        <f>ROUND(760.727,3)</f>
        <v>760.727</v>
      </c>
      <c r="D236" s="23">
        <f>F236</f>
        <v>782.18</v>
      </c>
      <c r="E236" s="23">
        <f>F236</f>
        <v>782.18</v>
      </c>
      <c r="F236" s="23">
        <f>ROUND(782.18,3)</f>
        <v>782.18</v>
      </c>
      <c r="G236" s="20"/>
      <c r="H236" s="28"/>
    </row>
    <row r="237" spans="1:8" ht="12.75" customHeight="1">
      <c r="A237" s="30">
        <v>44595</v>
      </c>
      <c r="B237" s="31"/>
      <c r="C237" s="23">
        <f>ROUND(760.727,3)</f>
        <v>760.727</v>
      </c>
      <c r="D237" s="23">
        <f>F237</f>
        <v>790.957</v>
      </c>
      <c r="E237" s="23">
        <f>F237</f>
        <v>790.957</v>
      </c>
      <c r="F237" s="23">
        <f>ROUND(790.957,3)</f>
        <v>790.957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44322</v>
      </c>
      <c r="B239" s="31"/>
      <c r="C239" s="23">
        <f>ROUND(844.921,3)</f>
        <v>844.921</v>
      </c>
      <c r="D239" s="23">
        <f>F239</f>
        <v>850.324</v>
      </c>
      <c r="E239" s="23">
        <f>F239</f>
        <v>850.324</v>
      </c>
      <c r="F239" s="23">
        <f>ROUND(850.324,3)</f>
        <v>850.324</v>
      </c>
      <c r="G239" s="20"/>
      <c r="H239" s="28"/>
    </row>
    <row r="240" spans="1:8" ht="12.75" customHeight="1">
      <c r="A240" s="30">
        <v>44413</v>
      </c>
      <c r="B240" s="31"/>
      <c r="C240" s="23">
        <f>ROUND(844.921,3)</f>
        <v>844.921</v>
      </c>
      <c r="D240" s="23">
        <f>F240</f>
        <v>859.27</v>
      </c>
      <c r="E240" s="23">
        <f>F240</f>
        <v>859.27</v>
      </c>
      <c r="F240" s="23">
        <f>ROUND(859.27,3)</f>
        <v>859.27</v>
      </c>
      <c r="G240" s="20"/>
      <c r="H240" s="28"/>
    </row>
    <row r="241" spans="1:8" ht="12.75" customHeight="1">
      <c r="A241" s="30">
        <v>44504</v>
      </c>
      <c r="B241" s="31"/>
      <c r="C241" s="23">
        <f>ROUND(844.921,3)</f>
        <v>844.921</v>
      </c>
      <c r="D241" s="23">
        <f>F241</f>
        <v>868.748</v>
      </c>
      <c r="E241" s="23">
        <f>F241</f>
        <v>868.748</v>
      </c>
      <c r="F241" s="23">
        <f>ROUND(868.748,3)</f>
        <v>868.748</v>
      </c>
      <c r="G241" s="20"/>
      <c r="H241" s="28"/>
    </row>
    <row r="242" spans="1:8" ht="12.75" customHeight="1">
      <c r="A242" s="30">
        <v>44595</v>
      </c>
      <c r="B242" s="31"/>
      <c r="C242" s="23">
        <f>ROUND(844.921,3)</f>
        <v>844.921</v>
      </c>
      <c r="D242" s="23">
        <f>F242</f>
        <v>878.496</v>
      </c>
      <c r="E242" s="23">
        <f>F242</f>
        <v>878.496</v>
      </c>
      <c r="F242" s="23">
        <f>ROUND(878.496,3)</f>
        <v>878.496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44322</v>
      </c>
      <c r="B244" s="31"/>
      <c r="C244" s="23">
        <f>ROUND(743.413,3)</f>
        <v>743.413</v>
      </c>
      <c r="D244" s="23">
        <f>F244</f>
        <v>748.167</v>
      </c>
      <c r="E244" s="23">
        <f>F244</f>
        <v>748.167</v>
      </c>
      <c r="F244" s="23">
        <f>ROUND(748.167,3)</f>
        <v>748.167</v>
      </c>
      <c r="G244" s="20"/>
      <c r="H244" s="28"/>
    </row>
    <row r="245" spans="1:8" ht="12.75" customHeight="1">
      <c r="A245" s="30">
        <v>44413</v>
      </c>
      <c r="B245" s="31"/>
      <c r="C245" s="23">
        <f>ROUND(743.413,3)</f>
        <v>743.413</v>
      </c>
      <c r="D245" s="23">
        <f>F245</f>
        <v>756.038</v>
      </c>
      <c r="E245" s="23">
        <f>F245</f>
        <v>756.038</v>
      </c>
      <c r="F245" s="23">
        <f>ROUND(756.038,3)</f>
        <v>756.038</v>
      </c>
      <c r="G245" s="20"/>
      <c r="H245" s="28"/>
    </row>
    <row r="246" spans="1:8" ht="12.75" customHeight="1">
      <c r="A246" s="30">
        <v>44504</v>
      </c>
      <c r="B246" s="31"/>
      <c r="C246" s="23">
        <f>ROUND(743.413,3)</f>
        <v>743.413</v>
      </c>
      <c r="D246" s="23">
        <f>F246</f>
        <v>764.378</v>
      </c>
      <c r="E246" s="23">
        <f>F246</f>
        <v>764.378</v>
      </c>
      <c r="F246" s="23">
        <f>ROUND(764.378,3)</f>
        <v>764.378</v>
      </c>
      <c r="G246" s="20"/>
      <c r="H246" s="28"/>
    </row>
    <row r="247" spans="1:8" ht="12.75" customHeight="1">
      <c r="A247" s="30">
        <v>44595</v>
      </c>
      <c r="B247" s="31"/>
      <c r="C247" s="23">
        <f>ROUND(743.413,3)</f>
        <v>743.413</v>
      </c>
      <c r="D247" s="23">
        <f>F247</f>
        <v>772.955</v>
      </c>
      <c r="E247" s="23">
        <f>F247</f>
        <v>772.955</v>
      </c>
      <c r="F247" s="23">
        <f>ROUND(772.955,3)</f>
        <v>772.955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44322</v>
      </c>
      <c r="B249" s="31"/>
      <c r="C249" s="23">
        <f>ROUND(274.002020873591,3)</f>
        <v>274.002</v>
      </c>
      <c r="D249" s="23">
        <f>F249</f>
        <v>275.799</v>
      </c>
      <c r="E249" s="23">
        <f>F249</f>
        <v>275.799</v>
      </c>
      <c r="F249" s="23">
        <f>ROUND(275.799,3)</f>
        <v>275.799</v>
      </c>
      <c r="G249" s="20"/>
      <c r="H249" s="28"/>
    </row>
    <row r="250" spans="1:8" ht="12.75" customHeight="1">
      <c r="A250" s="30">
        <v>44413</v>
      </c>
      <c r="B250" s="31"/>
      <c r="C250" s="23">
        <f>ROUND(274.002020873591,3)</f>
        <v>274.002</v>
      </c>
      <c r="D250" s="23">
        <f>F250</f>
        <v>278.768</v>
      </c>
      <c r="E250" s="23">
        <f>F250</f>
        <v>278.768</v>
      </c>
      <c r="F250" s="23">
        <f>ROUND(278.768,3)</f>
        <v>278.768</v>
      </c>
      <c r="G250" s="20"/>
      <c r="H250" s="28"/>
    </row>
    <row r="251" spans="1:8" ht="12.75" customHeight="1">
      <c r="A251" s="30">
        <v>44504</v>
      </c>
      <c r="B251" s="31"/>
      <c r="C251" s="23">
        <f>ROUND(274.002020873591,3)</f>
        <v>274.002</v>
      </c>
      <c r="D251" s="23">
        <f>F251</f>
        <v>281.91</v>
      </c>
      <c r="E251" s="23">
        <f>F251</f>
        <v>281.91</v>
      </c>
      <c r="F251" s="23">
        <f>ROUND(281.91,3)</f>
        <v>281.91</v>
      </c>
      <c r="G251" s="20"/>
      <c r="H251" s="28"/>
    </row>
    <row r="252" spans="1:8" ht="12.75" customHeight="1">
      <c r="A252" s="30">
        <v>44595</v>
      </c>
      <c r="B252" s="31"/>
      <c r="C252" s="23">
        <f>ROUND(274.002020873591,3)</f>
        <v>274.002</v>
      </c>
      <c r="D252" s="23">
        <f>F252</f>
        <v>285.139</v>
      </c>
      <c r="E252" s="23">
        <f>F252</f>
        <v>285.139</v>
      </c>
      <c r="F252" s="23">
        <f>ROUND(285.139,3)</f>
        <v>285.139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44322</v>
      </c>
      <c r="B254" s="31"/>
      <c r="C254" s="23">
        <f>ROUND(734.693,3)</f>
        <v>734.693</v>
      </c>
      <c r="D254" s="23">
        <f>F254</f>
        <v>739.392</v>
      </c>
      <c r="E254" s="23">
        <f>F254</f>
        <v>739.392</v>
      </c>
      <c r="F254" s="23">
        <f>ROUND(739.392,3)</f>
        <v>739.392</v>
      </c>
      <c r="G254" s="20"/>
      <c r="H254" s="28"/>
    </row>
    <row r="255" spans="1:8" ht="12.75" customHeight="1">
      <c r="A255" s="30">
        <v>44413</v>
      </c>
      <c r="B255" s="31"/>
      <c r="C255" s="23">
        <f>ROUND(734.693,3)</f>
        <v>734.693</v>
      </c>
      <c r="D255" s="23">
        <f>F255</f>
        <v>747.17</v>
      </c>
      <c r="E255" s="23">
        <f>F255</f>
        <v>747.17</v>
      </c>
      <c r="F255" s="23">
        <f>ROUND(747.17,3)</f>
        <v>747.17</v>
      </c>
      <c r="G255" s="20"/>
      <c r="H255" s="28"/>
    </row>
    <row r="256" spans="1:8" ht="12.75" customHeight="1">
      <c r="A256" s="30">
        <v>44504</v>
      </c>
      <c r="B256" s="31"/>
      <c r="C256" s="23">
        <f>ROUND(734.693,3)</f>
        <v>734.693</v>
      </c>
      <c r="D256" s="23">
        <f>F256</f>
        <v>755.412</v>
      </c>
      <c r="E256" s="23">
        <f>F256</f>
        <v>755.412</v>
      </c>
      <c r="F256" s="23">
        <f>ROUND(755.412,3)</f>
        <v>755.412</v>
      </c>
      <c r="G256" s="20"/>
      <c r="H256" s="28"/>
    </row>
    <row r="257" spans="1:8" ht="12.75" customHeight="1">
      <c r="A257" s="30">
        <v>44595</v>
      </c>
      <c r="B257" s="31"/>
      <c r="C257" s="23">
        <f>ROUND(734.693,3)</f>
        <v>734.693</v>
      </c>
      <c r="D257" s="23">
        <f>F257</f>
        <v>763.888</v>
      </c>
      <c r="E257" s="23">
        <f>F257</f>
        <v>763.888</v>
      </c>
      <c r="F257" s="23">
        <f>ROUND(763.888,3)</f>
        <v>763.888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44272</v>
      </c>
      <c r="B259" s="47"/>
      <c r="C259" s="45">
        <v>3.642</v>
      </c>
      <c r="D259" s="45">
        <v>3.672</v>
      </c>
      <c r="E259" s="45">
        <v>3.638</v>
      </c>
      <c r="F259" s="45">
        <v>3.6550000000000002</v>
      </c>
      <c r="G259" s="43"/>
      <c r="H259" s="44"/>
    </row>
    <row r="260" spans="1:8" ht="12.75" customHeight="1">
      <c r="A260" s="46">
        <v>44307</v>
      </c>
      <c r="B260" s="47">
        <v>44180</v>
      </c>
      <c r="C260" s="45">
        <v>3.642</v>
      </c>
      <c r="D260" s="45">
        <v>3.782</v>
      </c>
      <c r="E260" s="45">
        <v>3.728</v>
      </c>
      <c r="F260" s="45">
        <v>3.755</v>
      </c>
      <c r="G260" s="43"/>
      <c r="H260" s="44"/>
    </row>
    <row r="261" spans="1:8" ht="12.75" customHeight="1">
      <c r="A261" s="46">
        <v>44335</v>
      </c>
      <c r="B261" s="47">
        <v>44216</v>
      </c>
      <c r="C261" s="45">
        <v>3.642</v>
      </c>
      <c r="D261" s="45">
        <v>3.812</v>
      </c>
      <c r="E261" s="45">
        <v>3.748</v>
      </c>
      <c r="F261" s="45">
        <v>3.7800000000000002</v>
      </c>
      <c r="G261" s="43"/>
      <c r="H261" s="44"/>
    </row>
    <row r="262" spans="1:8" ht="12.75" customHeight="1">
      <c r="A262" s="46">
        <v>44362</v>
      </c>
      <c r="B262" s="47">
        <v>44244</v>
      </c>
      <c r="C262" s="45">
        <v>3.642</v>
      </c>
      <c r="D262" s="45">
        <v>3.892</v>
      </c>
      <c r="E262" s="45">
        <v>3.858</v>
      </c>
      <c r="F262" s="45">
        <v>3.875</v>
      </c>
      <c r="G262" s="43"/>
      <c r="H262" s="44"/>
    </row>
    <row r="263" spans="1:8" ht="12.75" customHeight="1">
      <c r="A263" s="46">
        <v>44398</v>
      </c>
      <c r="B263" s="47">
        <v>44272</v>
      </c>
      <c r="C263" s="45">
        <v>3.642</v>
      </c>
      <c r="D263" s="45">
        <v>3.942</v>
      </c>
      <c r="E263" s="45">
        <v>3.878</v>
      </c>
      <c r="F263" s="45">
        <v>3.91</v>
      </c>
      <c r="G263" s="43"/>
      <c r="H263" s="44"/>
    </row>
    <row r="264" spans="1:8" ht="12.75" customHeight="1">
      <c r="A264" s="46">
        <v>44426</v>
      </c>
      <c r="B264" s="47">
        <v>44307</v>
      </c>
      <c r="C264" s="45">
        <v>3.642</v>
      </c>
      <c r="D264" s="45">
        <v>4.102</v>
      </c>
      <c r="E264" s="45">
        <v>4.038</v>
      </c>
      <c r="F264" s="45">
        <v>4.07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4.132</v>
      </c>
      <c r="E265" s="45">
        <v>4.088</v>
      </c>
      <c r="F265" s="45">
        <v>4.109999999999999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4.552</v>
      </c>
      <c r="E266" s="45">
        <v>4.498</v>
      </c>
      <c r="F266" s="45">
        <v>4.525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4.842</v>
      </c>
      <c r="E267" s="45">
        <v>4.778</v>
      </c>
      <c r="F267" s="45">
        <v>4.81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5.172</v>
      </c>
      <c r="E268" s="45">
        <v>5.088</v>
      </c>
      <c r="F268" s="45">
        <v>5.13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5.422</v>
      </c>
      <c r="E269" s="45">
        <v>5.328</v>
      </c>
      <c r="F269" s="45">
        <v>5.375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5.742</v>
      </c>
      <c r="E270" s="45">
        <v>5.608</v>
      </c>
      <c r="F270" s="45">
        <v>5.675</v>
      </c>
      <c r="G270" s="43"/>
      <c r="H270" s="44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ROUND(93.1096081801257,2)</f>
        <v>93.11</v>
      </c>
      <c r="D272" s="20">
        <f>F272</f>
        <v>87.36</v>
      </c>
      <c r="E272" s="20">
        <f>F272</f>
        <v>87.36</v>
      </c>
      <c r="F272" s="20">
        <f>ROUND(87.3559119149239,2)</f>
        <v>87.36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ROUND(93.1793288793121,2)</f>
        <v>93.18</v>
      </c>
      <c r="D274" s="20">
        <f>F274</f>
        <v>85.27</v>
      </c>
      <c r="E274" s="20">
        <f>F274</f>
        <v>85.27</v>
      </c>
      <c r="F274" s="20">
        <f>ROUND(85.2747973673905,2)</f>
        <v>85.27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ROUND(93.1096081801257,5)</f>
        <v>93.10961</v>
      </c>
      <c r="D276" s="22">
        <f>F276</f>
        <v>92.23568</v>
      </c>
      <c r="E276" s="22">
        <f>F276</f>
        <v>92.23568</v>
      </c>
      <c r="F276" s="22">
        <f>ROUND(92.2356785014055,5)</f>
        <v>92.23568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ROUND(93.1096081801257,5)</f>
        <v>93.10961</v>
      </c>
      <c r="D278" s="22">
        <f>F278</f>
        <v>90.43531</v>
      </c>
      <c r="E278" s="22">
        <f>F278</f>
        <v>90.43531</v>
      </c>
      <c r="F278" s="22">
        <f>ROUND(90.4353131278098,5)</f>
        <v>90.43531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ROUND(93.1096081801257,5)</f>
        <v>93.10961</v>
      </c>
      <c r="D280" s="22">
        <f>F280</f>
        <v>89.46397</v>
      </c>
      <c r="E280" s="22">
        <f>F280</f>
        <v>89.46397</v>
      </c>
      <c r="F280" s="22">
        <f>ROUND(89.4639672402847,5)</f>
        <v>89.46397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ROUND(93.1096081801257,5)</f>
        <v>93.10961</v>
      </c>
      <c r="D282" s="22">
        <f>F282</f>
        <v>90.83517</v>
      </c>
      <c r="E282" s="22">
        <f>F282</f>
        <v>90.83517</v>
      </c>
      <c r="F282" s="22">
        <f>ROUND(90.8351671138565,5)</f>
        <v>90.83517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ROUND(93.1096081801257,5)</f>
        <v>93.10961</v>
      </c>
      <c r="D284" s="22">
        <f>F284</f>
        <v>90.39963</v>
      </c>
      <c r="E284" s="22">
        <f>F284</f>
        <v>90.39963</v>
      </c>
      <c r="F284" s="22">
        <f>ROUND(90.3996298019239,5)</f>
        <v>90.39963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ROUND(93.1096081801257,5)</f>
        <v>93.10961</v>
      </c>
      <c r="D286" s="22">
        <f>F286</f>
        <v>90.70246</v>
      </c>
      <c r="E286" s="22">
        <f>F286</f>
        <v>90.70246</v>
      </c>
      <c r="F286" s="22">
        <f>ROUND(90.7024568111554,5)</f>
        <v>90.70246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ROUND(93.1096081801257,5)</f>
        <v>93.10961</v>
      </c>
      <c r="D288" s="22">
        <f>F288</f>
        <v>94.03573</v>
      </c>
      <c r="E288" s="22">
        <f>F288</f>
        <v>94.03573</v>
      </c>
      <c r="F288" s="22">
        <f>ROUND(94.0357305817998,5)</f>
        <v>94.03573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ROUND(93.1096081801257,2)</f>
        <v>93.11</v>
      </c>
      <c r="D290" s="20">
        <f>F290</f>
        <v>93.11</v>
      </c>
      <c r="E290" s="20">
        <f>F290</f>
        <v>93.11</v>
      </c>
      <c r="F290" s="20">
        <f>ROUND(93.1096081801257,2)</f>
        <v>93.11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ROUND(93.1096081801257,2)</f>
        <v>93.11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ROUND(93.1793288793121,5)</f>
        <v>93.17933</v>
      </c>
      <c r="D294" s="22">
        <f>F294</f>
        <v>83.06568</v>
      </c>
      <c r="E294" s="22">
        <f>F294</f>
        <v>83.06568</v>
      </c>
      <c r="F294" s="22">
        <f>ROUND(83.0656786420001,5)</f>
        <v>83.06568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ROUND(93.1793288793121,5)</f>
        <v>93.17933</v>
      </c>
      <c r="D296" s="22">
        <f>F296</f>
        <v>79.81294</v>
      </c>
      <c r="E296" s="22">
        <f>F296</f>
        <v>79.81294</v>
      </c>
      <c r="F296" s="22">
        <f>ROUND(79.8129383095525,5)</f>
        <v>79.81294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ROUND(93.1793288793121,5)</f>
        <v>93.17933</v>
      </c>
      <c r="D298" s="22">
        <f>F298</f>
        <v>78.41096</v>
      </c>
      <c r="E298" s="22">
        <f>F298</f>
        <v>78.41096</v>
      </c>
      <c r="F298" s="22">
        <f>ROUND(78.4109601178419,5)</f>
        <v>78.41096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ROUND(93.1793288793121,5)</f>
        <v>93.17933</v>
      </c>
      <c r="D300" s="22">
        <f>F300</f>
        <v>80.58262</v>
      </c>
      <c r="E300" s="22">
        <f>F300</f>
        <v>80.58262</v>
      </c>
      <c r="F300" s="22">
        <f>ROUND(80.5826161529738,5)</f>
        <v>80.58262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ROUND(93.1793288793121,5)</f>
        <v>93.17933</v>
      </c>
      <c r="D302" s="22">
        <f>F302</f>
        <v>84.70076</v>
      </c>
      <c r="E302" s="22">
        <f>F302</f>
        <v>84.70076</v>
      </c>
      <c r="F302" s="22">
        <f>ROUND(84.7007585432917,5)</f>
        <v>84.70076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ROUND(93.1793288793121,5)</f>
        <v>93.17933</v>
      </c>
      <c r="D304" s="22">
        <f>F304</f>
        <v>83.35627</v>
      </c>
      <c r="E304" s="22">
        <f>F304</f>
        <v>83.35627</v>
      </c>
      <c r="F304" s="22">
        <f>ROUND(83.3562653604265,5)</f>
        <v>83.35627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ROUND(93.1793288793121,5)</f>
        <v>93.17933</v>
      </c>
      <c r="D306" s="22">
        <f>F306</f>
        <v>85.56863</v>
      </c>
      <c r="E306" s="22">
        <f>F306</f>
        <v>85.56863</v>
      </c>
      <c r="F306" s="22">
        <f>ROUND(85.5686331853785,5)</f>
        <v>85.56863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ROUND(93.1793288793121,5)</f>
        <v>93.17933</v>
      </c>
      <c r="D308" s="22">
        <f>F308</f>
        <v>91.46869</v>
      </c>
      <c r="E308" s="22">
        <f>F308</f>
        <v>91.46869</v>
      </c>
      <c r="F308" s="22">
        <f>ROUND(91.4686906958371,5)</f>
        <v>91.46869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ROUND(93.1793288793121,2)</f>
        <v>93.18</v>
      </c>
      <c r="D310" s="20">
        <f>F310</f>
        <v>93.18</v>
      </c>
      <c r="E310" s="20">
        <f>F310</f>
        <v>93.18</v>
      </c>
      <c r="F310" s="20">
        <f>ROUND(93.1793288793121,2)</f>
        <v>93.18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ROUND(93.1793288793121,2)</f>
        <v>93.18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2021-03-08T16:01:21Z</dcterms:modified>
  <cp:category/>
  <cp:version/>
  <cp:contentType/>
  <cp:contentStatus/>
</cp:coreProperties>
</file>