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<sst xmlns="http://schemas.openxmlformats.org/spreadsheetml/2006/main" count="83" uniqueCount="81">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</sst>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N23" sqref="N2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44295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ROUND(92.3447058052033,2)</f>
        <v>92.34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ROUND(90.432701621536,2)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92.34</v>
      </c>
      <c r="D7" s="20">
        <f t="shared" si="1"/>
        <v>89.43</v>
      </c>
      <c r="E7" s="20">
        <f t="shared" si="2"/>
        <v>89.43</v>
      </c>
      <c r="F7" s="20">
        <f>ROUND(89.4258610491854,2)</f>
        <v>89.43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92.34</v>
      </c>
      <c r="D8" s="20">
        <f t="shared" si="1"/>
        <v>90.73</v>
      </c>
      <c r="E8" s="20">
        <f t="shared" si="2"/>
        <v>90.73</v>
      </c>
      <c r="F8" s="20">
        <f>ROUND(90.7310370808259,2)</f>
        <v>90.73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92.34</v>
      </c>
      <c r="D9" s="20">
        <f t="shared" si="1"/>
        <v>90.2</v>
      </c>
      <c r="E9" s="20">
        <f t="shared" si="2"/>
        <v>90.2</v>
      </c>
      <c r="F9" s="20">
        <f>ROUND(90.1993808229622,2)</f>
        <v>90.2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92.34</v>
      </c>
      <c r="D10" s="20">
        <f t="shared" si="1"/>
        <v>90.4</v>
      </c>
      <c r="E10" s="20">
        <f t="shared" si="2"/>
        <v>90.4</v>
      </c>
      <c r="F10" s="20">
        <f>ROUND(90.3967922570701,2)</f>
        <v>90.4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92.34</v>
      </c>
      <c r="D11" s="20">
        <f t="shared" si="1"/>
        <v>93.62</v>
      </c>
      <c r="E11" s="20">
        <f t="shared" si="2"/>
        <v>93.62</v>
      </c>
      <c r="F11" s="20">
        <f>ROUND(93.617439507441,2)</f>
        <v>93.62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92.34</v>
      </c>
      <c r="D12" s="20">
        <f t="shared" si="1"/>
        <v>94.22</v>
      </c>
      <c r="E12" s="20">
        <f t="shared" si="2"/>
        <v>94.22</v>
      </c>
      <c r="F12" s="20">
        <f>ROUND(94.2152355226863,2)</f>
        <v>94.22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92.34</v>
      </c>
      <c r="D13" s="20">
        <f t="shared" si="1"/>
        <v>86.71</v>
      </c>
      <c r="E13" s="20">
        <f t="shared" si="2"/>
        <v>86.71</v>
      </c>
      <c r="F13" s="20">
        <f>ROUND(86.7115110613254,2)</f>
        <v>86.71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92.34</v>
      </c>
      <c r="D14" s="20">
        <f t="shared" si="1"/>
        <v>92.34</v>
      </c>
      <c r="E14" s="20">
        <f t="shared" si="2"/>
        <v>92.34</v>
      </c>
      <c r="F14" s="20">
        <f>ROUND(92.3447058052033,2)</f>
        <v>92.34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92.34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ROUND(90.7724912446743,2)</f>
        <v>90.77</v>
      </c>
      <c r="D17" s="20">
        <f aca="true" t="shared" si="4" ref="D17:D28">F17</f>
        <v>81.16</v>
      </c>
      <c r="E17" s="20">
        <f aca="true" t="shared" si="5" ref="E17:E28">F17</f>
        <v>81.16</v>
      </c>
      <c r="F17" s="20">
        <f>ROUND(81.155672909671,2)</f>
        <v>81.16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90.77</v>
      </c>
      <c r="D18" s="20">
        <f t="shared" si="4"/>
        <v>77.8</v>
      </c>
      <c r="E18" s="20">
        <f t="shared" si="5"/>
        <v>77.8</v>
      </c>
      <c r="F18" s="20">
        <f>ROUND(77.8025592658365,2)</f>
        <v>77.8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90.77</v>
      </c>
      <c r="D19" s="20">
        <f t="shared" si="4"/>
        <v>76.34</v>
      </c>
      <c r="E19" s="20">
        <f t="shared" si="5"/>
        <v>76.34</v>
      </c>
      <c r="F19" s="20">
        <f>ROUND(76.3368368519598,2)</f>
        <v>76.34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90.77</v>
      </c>
      <c r="D20" s="20">
        <f t="shared" si="4"/>
        <v>78.48</v>
      </c>
      <c r="E20" s="20">
        <f t="shared" si="5"/>
        <v>78.48</v>
      </c>
      <c r="F20" s="20">
        <f>ROUND(78.4847387297131,2)</f>
        <v>78.48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90.77</v>
      </c>
      <c r="D21" s="20">
        <f t="shared" si="4"/>
        <v>82.6</v>
      </c>
      <c r="E21" s="20">
        <f t="shared" si="5"/>
        <v>82.6</v>
      </c>
      <c r="F21" s="20">
        <f>ROUND(82.6040645793537,2)</f>
        <v>82.6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90.77</v>
      </c>
      <c r="D22" s="20">
        <f t="shared" si="4"/>
        <v>81.21</v>
      </c>
      <c r="E22" s="20">
        <f t="shared" si="5"/>
        <v>81.21</v>
      </c>
      <c r="F22" s="20">
        <f>ROUND(81.2135539946121,2)</f>
        <v>81.21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90.77</v>
      </c>
      <c r="D23" s="20">
        <f t="shared" si="4"/>
        <v>83.39</v>
      </c>
      <c r="E23" s="20">
        <f t="shared" si="5"/>
        <v>83.39</v>
      </c>
      <c r="F23" s="20">
        <f>ROUND(83.3874690275455,2)</f>
        <v>83.39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90.77</v>
      </c>
      <c r="D24" s="20">
        <f t="shared" si="4"/>
        <v>89.27</v>
      </c>
      <c r="E24" s="20">
        <f t="shared" si="5"/>
        <v>89.27</v>
      </c>
      <c r="F24" s="20">
        <f>ROUND(89.2693359631216,2)</f>
        <v>89.27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90.77</v>
      </c>
      <c r="D25" s="20">
        <f t="shared" si="4"/>
        <v>89.76</v>
      </c>
      <c r="E25" s="20">
        <f t="shared" si="5"/>
        <v>89.76</v>
      </c>
      <c r="F25" s="20">
        <f>ROUND(89.758919336511,2)</f>
        <v>89.76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90.77</v>
      </c>
      <c r="D26" s="20">
        <f t="shared" si="4"/>
        <v>82.89</v>
      </c>
      <c r="E26" s="20">
        <f t="shared" si="5"/>
        <v>82.89</v>
      </c>
      <c r="F26" s="20">
        <f>ROUND(82.8938072263728,2)</f>
        <v>82.89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90.77</v>
      </c>
      <c r="D27" s="20">
        <f t="shared" si="4"/>
        <v>90.77</v>
      </c>
      <c r="E27" s="20">
        <f t="shared" si="5"/>
        <v>90.77</v>
      </c>
      <c r="F27" s="20">
        <f>ROUND(90.7724912446743,2)</f>
        <v>90.77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90.77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ROUND(2.35,5)</f>
        <v>2.35</v>
      </c>
      <c r="D30" s="22">
        <f>F30</f>
        <v>2.35</v>
      </c>
      <c r="E30" s="22">
        <f>F30</f>
        <v>2.35</v>
      </c>
      <c r="F30" s="22">
        <f>ROUND(2.35,5)</f>
        <v>2.35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ROUND(4.29,5)</f>
        <v>4.29</v>
      </c>
      <c r="D32" s="22">
        <f>F32</f>
        <v>4.29</v>
      </c>
      <c r="E32" s="22">
        <f>F32</f>
        <v>4.29</v>
      </c>
      <c r="F32" s="22">
        <f>ROUND(4.29,5)</f>
        <v>4.29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ROUND(4.28,5)</f>
        <v>4.28</v>
      </c>
      <c r="D34" s="22">
        <f>F34</f>
        <v>4.28</v>
      </c>
      <c r="E34" s="22">
        <f>F34</f>
        <v>4.28</v>
      </c>
      <c r="F34" s="22">
        <f>ROUND(4.28,5)</f>
        <v>4.28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ROUND(4.11,5)</f>
        <v>4.11</v>
      </c>
      <c r="D36" s="22">
        <f>F36</f>
        <v>4.11</v>
      </c>
      <c r="E36" s="22">
        <f>F36</f>
        <v>4.11</v>
      </c>
      <c r="F36" s="22">
        <f>ROUND(4.11,5)</f>
        <v>4.11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ROUND(11.57,5)</f>
        <v>11.57</v>
      </c>
      <c r="D38" s="22">
        <f>F38</f>
        <v>11.57</v>
      </c>
      <c r="E38" s="22">
        <f>F38</f>
        <v>11.57</v>
      </c>
      <c r="F38" s="22">
        <f>ROUND(11.57,5)</f>
        <v>11.57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ROUND(5.14,5)</f>
        <v>5.14</v>
      </c>
      <c r="D40" s="22">
        <f>F40</f>
        <v>5.14</v>
      </c>
      <c r="E40" s="22">
        <f>F40</f>
        <v>5.14</v>
      </c>
      <c r="F40" s="22">
        <f>ROUND(5.14,5)</f>
        <v>5.14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ROUND(7.425,3)</f>
        <v>7.425</v>
      </c>
      <c r="D42" s="23">
        <f>F42</f>
        <v>7.425</v>
      </c>
      <c r="E42" s="23">
        <f>F42</f>
        <v>7.425</v>
      </c>
      <c r="F42" s="23">
        <f>ROUND(7.425,3)</f>
        <v>7.425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ROUND(1.52,3)</f>
        <v>1.52</v>
      </c>
      <c r="D44" s="23">
        <f>F44</f>
        <v>1.52</v>
      </c>
      <c r="E44" s="23">
        <f>F44</f>
        <v>1.52</v>
      </c>
      <c r="F44" s="23">
        <f>ROUND(1.52,3)</f>
        <v>1.52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ROUND(4.08,3)</f>
        <v>4.08</v>
      </c>
      <c r="D46" s="23">
        <f>F46</f>
        <v>4.08</v>
      </c>
      <c r="E46" s="23">
        <f>F46</f>
        <v>4.08</v>
      </c>
      <c r="F46" s="23">
        <f>ROUND(4.08,3)</f>
        <v>4.08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ROUND(10.62,3)</f>
        <v>10.62</v>
      </c>
      <c r="D48" s="23">
        <f>F48</f>
        <v>10.62</v>
      </c>
      <c r="E48" s="23">
        <f>F48</f>
        <v>10.62</v>
      </c>
      <c r="F48" s="23">
        <f>ROUND(10.62,3)</f>
        <v>10.62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ROUND(3.2,3)</f>
        <v>3.2</v>
      </c>
      <c r="D50" s="23">
        <f>F50</f>
        <v>3.2</v>
      </c>
      <c r="E50" s="23">
        <f>F50</f>
        <v>3.2</v>
      </c>
      <c r="F50" s="23">
        <f>ROUND(3.2,3)</f>
        <v>3.2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ROUND(0.75,3)</f>
        <v>0.75</v>
      </c>
      <c r="D52" s="23">
        <f>F52</f>
        <v>0.75</v>
      </c>
      <c r="E52" s="23">
        <f>F52</f>
        <v>0.75</v>
      </c>
      <c r="F52" s="23">
        <f>ROUND(0.75,3)</f>
        <v>0.75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ROUND(9.735,3)</f>
        <v>9.735</v>
      </c>
      <c r="D54" s="23">
        <f>F54</f>
        <v>9.735</v>
      </c>
      <c r="E54" s="23">
        <f>F54</f>
        <v>9.735</v>
      </c>
      <c r="F54" s="23">
        <f>ROUND(9.735,3)</f>
        <v>9.735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ROUND(2.35,5)</f>
        <v>2.35</v>
      </c>
      <c r="D56" s="22">
        <f>F56</f>
        <v>150.46754</v>
      </c>
      <c r="E56" s="22">
        <f>F56</f>
        <v>150.46754</v>
      </c>
      <c r="F56" s="22">
        <f>ROUND(150.46754,5)</f>
        <v>150.46754</v>
      </c>
      <c r="G56" s="20"/>
      <c r="H56" s="28"/>
    </row>
    <row r="57" spans="1:8" ht="12.75" customHeight="1">
      <c r="A57" s="30">
        <v>44413</v>
      </c>
      <c r="B57" s="31"/>
      <c r="C57" s="22">
        <f>ROUND(2.35,5)</f>
        <v>2.35</v>
      </c>
      <c r="D57" s="22">
        <f>F57</f>
        <v>150.55935</v>
      </c>
      <c r="E57" s="22">
        <f>F57</f>
        <v>150.55935</v>
      </c>
      <c r="F57" s="22">
        <f>ROUND(150.55935,5)</f>
        <v>150.55935</v>
      </c>
      <c r="G57" s="20"/>
      <c r="H57" s="28"/>
    </row>
    <row r="58" spans="1:8" ht="12.75" customHeight="1">
      <c r="A58" s="30">
        <v>44504</v>
      </c>
      <c r="B58" s="31"/>
      <c r="C58" s="22">
        <f>ROUND(2.35,5)</f>
        <v>2.35</v>
      </c>
      <c r="D58" s="22">
        <f>F58</f>
        <v>152.25251</v>
      </c>
      <c r="E58" s="22">
        <f>F58</f>
        <v>152.25251</v>
      </c>
      <c r="F58" s="22">
        <f>ROUND(152.25251,5)</f>
        <v>152.25251</v>
      </c>
      <c r="G58" s="20"/>
      <c r="H58" s="28"/>
    </row>
    <row r="59" spans="1:8" ht="12.75" customHeight="1">
      <c r="A59" s="30">
        <v>44595</v>
      </c>
      <c r="B59" s="31"/>
      <c r="C59" s="22">
        <f>ROUND(2.35,5)</f>
        <v>2.35</v>
      </c>
      <c r="D59" s="22">
        <f>F59</f>
        <v>152.43871</v>
      </c>
      <c r="E59" s="22">
        <f>F59</f>
        <v>152.43871</v>
      </c>
      <c r="F59" s="22">
        <f>ROUND(152.43871,5)</f>
        <v>152.43871</v>
      </c>
      <c r="G59" s="20"/>
      <c r="H59" s="28"/>
    </row>
    <row r="60" spans="1:8" ht="12.75" customHeight="1">
      <c r="A60" s="30">
        <v>44686</v>
      </c>
      <c r="B60" s="31"/>
      <c r="C60" s="22">
        <f>ROUND(2.35,5)</f>
        <v>2.35</v>
      </c>
      <c r="D60" s="22">
        <f>F60</f>
        <v>154.08151</v>
      </c>
      <c r="E60" s="22">
        <f>F60</f>
        <v>154.08151</v>
      </c>
      <c r="F60" s="22">
        <f>ROUND(154.08151,5)</f>
        <v>154.08151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ROUND(108.09769,5)</f>
        <v>108.09769</v>
      </c>
      <c r="D62" s="22">
        <f>F62</f>
        <v>108.41822</v>
      </c>
      <c r="E62" s="22">
        <f>F62</f>
        <v>108.41822</v>
      </c>
      <c r="F62" s="22">
        <f>ROUND(108.41822,5)</f>
        <v>108.41822</v>
      </c>
      <c r="G62" s="20"/>
      <c r="H62" s="28"/>
    </row>
    <row r="63" spans="1:8" ht="12.75" customHeight="1">
      <c r="A63" s="30">
        <v>44413</v>
      </c>
      <c r="B63" s="31"/>
      <c r="C63" s="22">
        <f>ROUND(108.09769,5)</f>
        <v>108.09769</v>
      </c>
      <c r="D63" s="22">
        <f>F63</f>
        <v>109.58393</v>
      </c>
      <c r="E63" s="22">
        <f>F63</f>
        <v>109.58393</v>
      </c>
      <c r="F63" s="22">
        <f>ROUND(109.58393,5)</f>
        <v>109.58393</v>
      </c>
      <c r="G63" s="20"/>
      <c r="H63" s="28"/>
    </row>
    <row r="64" spans="1:8" ht="12.75" customHeight="1">
      <c r="A64" s="30">
        <v>44504</v>
      </c>
      <c r="B64" s="31"/>
      <c r="C64" s="22">
        <f>ROUND(108.09769,5)</f>
        <v>108.09769</v>
      </c>
      <c r="D64" s="22">
        <f>F64</f>
        <v>109.66903</v>
      </c>
      <c r="E64" s="22">
        <f>F64</f>
        <v>109.66903</v>
      </c>
      <c r="F64" s="22">
        <f>ROUND(109.66903,5)</f>
        <v>109.66903</v>
      </c>
      <c r="G64" s="20"/>
      <c r="H64" s="28"/>
    </row>
    <row r="65" spans="1:8" ht="12.75" customHeight="1">
      <c r="A65" s="30">
        <v>44595</v>
      </c>
      <c r="B65" s="31"/>
      <c r="C65" s="22">
        <f>ROUND(108.09769,5)</f>
        <v>108.09769</v>
      </c>
      <c r="D65" s="22">
        <f>F65</f>
        <v>110.92192</v>
      </c>
      <c r="E65" s="22">
        <f>F65</f>
        <v>110.92192</v>
      </c>
      <c r="F65" s="22">
        <f>ROUND(110.92192,5)</f>
        <v>110.92192</v>
      </c>
      <c r="G65" s="20"/>
      <c r="H65" s="28"/>
    </row>
    <row r="66" spans="1:8" ht="12.75" customHeight="1">
      <c r="A66" s="30">
        <v>44686</v>
      </c>
      <c r="B66" s="31"/>
      <c r="C66" s="22">
        <f>ROUND(108.09769,5)</f>
        <v>108.09769</v>
      </c>
      <c r="D66" s="22">
        <f>F66</f>
        <v>110.94655</v>
      </c>
      <c r="E66" s="22">
        <f>F66</f>
        <v>110.94655</v>
      </c>
      <c r="F66" s="22">
        <f>ROUND(110.94655,5)</f>
        <v>110.94655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ROUND(9.29,5)</f>
        <v>9.29</v>
      </c>
      <c r="D68" s="22">
        <f>F68</f>
        <v>9.3557</v>
      </c>
      <c r="E68" s="22">
        <f>F68</f>
        <v>9.3557</v>
      </c>
      <c r="F68" s="22">
        <f>ROUND(9.3557,5)</f>
        <v>9.3557</v>
      </c>
      <c r="G68" s="20"/>
      <c r="H68" s="28"/>
    </row>
    <row r="69" spans="1:8" ht="12.75" customHeight="1">
      <c r="A69" s="30">
        <v>44413</v>
      </c>
      <c r="B69" s="31"/>
      <c r="C69" s="22">
        <f>ROUND(9.29,5)</f>
        <v>9.29</v>
      </c>
      <c r="D69" s="22">
        <f>F69</f>
        <v>9.57988</v>
      </c>
      <c r="E69" s="22">
        <f>F69</f>
        <v>9.57988</v>
      </c>
      <c r="F69" s="22">
        <f>ROUND(9.57988,5)</f>
        <v>9.57988</v>
      </c>
      <c r="G69" s="20"/>
      <c r="H69" s="28"/>
    </row>
    <row r="70" spans="1:8" ht="12.75" customHeight="1">
      <c r="A70" s="30">
        <v>44504</v>
      </c>
      <c r="B70" s="31"/>
      <c r="C70" s="22">
        <f>ROUND(9.29,5)</f>
        <v>9.29</v>
      </c>
      <c r="D70" s="22">
        <f>F70</f>
        <v>9.79099</v>
      </c>
      <c r="E70" s="22">
        <f>F70</f>
        <v>9.79099</v>
      </c>
      <c r="F70" s="22">
        <f>ROUND(9.79099,5)</f>
        <v>9.79099</v>
      </c>
      <c r="G70" s="20"/>
      <c r="H70" s="28"/>
    </row>
    <row r="71" spans="1:8" ht="12.75" customHeight="1">
      <c r="A71" s="30">
        <v>44595</v>
      </c>
      <c r="B71" s="31"/>
      <c r="C71" s="22">
        <f>ROUND(9.29,5)</f>
        <v>9.29</v>
      </c>
      <c r="D71" s="22">
        <f>F71</f>
        <v>10.0227</v>
      </c>
      <c r="E71" s="22">
        <f>F71</f>
        <v>10.0227</v>
      </c>
      <c r="F71" s="22">
        <f>ROUND(10.0227,5)</f>
        <v>10.0227</v>
      </c>
      <c r="G71" s="20"/>
      <c r="H71" s="28"/>
    </row>
    <row r="72" spans="1:8" ht="12.75" customHeight="1">
      <c r="A72" s="30">
        <v>44686</v>
      </c>
      <c r="B72" s="31"/>
      <c r="C72" s="22">
        <f>ROUND(9.29,5)</f>
        <v>9.29</v>
      </c>
      <c r="D72" s="22">
        <f>F72</f>
        <v>10.28546</v>
      </c>
      <c r="E72" s="22">
        <f>F72</f>
        <v>10.28546</v>
      </c>
      <c r="F72" s="22">
        <f>ROUND(10.28546,5)</f>
        <v>10.28546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ROUND(10.055,5)</f>
        <v>10.055</v>
      </c>
      <c r="D74" s="22">
        <f>F74</f>
        <v>10.1197</v>
      </c>
      <c r="E74" s="22">
        <f>F74</f>
        <v>10.1197</v>
      </c>
      <c r="F74" s="22">
        <f>ROUND(10.1197,5)</f>
        <v>10.1197</v>
      </c>
      <c r="G74" s="20"/>
      <c r="H74" s="28"/>
    </row>
    <row r="75" spans="1:8" ht="12.75" customHeight="1">
      <c r="A75" s="30">
        <v>44413</v>
      </c>
      <c r="B75" s="31"/>
      <c r="C75" s="22">
        <f>ROUND(10.055,5)</f>
        <v>10.055</v>
      </c>
      <c r="D75" s="22">
        <f>F75</f>
        <v>10.34211</v>
      </c>
      <c r="E75" s="22">
        <f>F75</f>
        <v>10.34211</v>
      </c>
      <c r="F75" s="22">
        <f>ROUND(10.34211,5)</f>
        <v>10.34211</v>
      </c>
      <c r="G75" s="20"/>
      <c r="H75" s="28"/>
    </row>
    <row r="76" spans="1:8" ht="12.75" customHeight="1">
      <c r="A76" s="30">
        <v>44504</v>
      </c>
      <c r="B76" s="31"/>
      <c r="C76" s="22">
        <f>ROUND(10.055,5)</f>
        <v>10.055</v>
      </c>
      <c r="D76" s="22">
        <f>F76</f>
        <v>10.56202</v>
      </c>
      <c r="E76" s="22">
        <f>F76</f>
        <v>10.56202</v>
      </c>
      <c r="F76" s="22">
        <f>ROUND(10.56202,5)</f>
        <v>10.56202</v>
      </c>
      <c r="G76" s="20"/>
      <c r="H76" s="28"/>
    </row>
    <row r="77" spans="1:8" ht="12.75" customHeight="1">
      <c r="A77" s="30">
        <v>44595</v>
      </c>
      <c r="B77" s="31"/>
      <c r="C77" s="22">
        <f>ROUND(10.055,5)</f>
        <v>10.055</v>
      </c>
      <c r="D77" s="22">
        <f>F77</f>
        <v>10.79679</v>
      </c>
      <c r="E77" s="22">
        <f>F77</f>
        <v>10.79679</v>
      </c>
      <c r="F77" s="22">
        <f>ROUND(10.79679,5)</f>
        <v>10.79679</v>
      </c>
      <c r="G77" s="20"/>
      <c r="H77" s="28"/>
    </row>
    <row r="78" spans="1:8" ht="12.75" customHeight="1">
      <c r="A78" s="30">
        <v>44686</v>
      </c>
      <c r="B78" s="31"/>
      <c r="C78" s="22">
        <f>ROUND(10.055,5)</f>
        <v>10.055</v>
      </c>
      <c r="D78" s="22">
        <f>F78</f>
        <v>11.0561</v>
      </c>
      <c r="E78" s="22">
        <f>F78</f>
        <v>11.0561</v>
      </c>
      <c r="F78" s="22">
        <f>ROUND(11.0561,5)</f>
        <v>11.0561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ROUND(102.8388,5)</f>
        <v>102.8388</v>
      </c>
      <c r="D80" s="22">
        <f>F80</f>
        <v>103.14373</v>
      </c>
      <c r="E80" s="22">
        <f>F80</f>
        <v>103.14373</v>
      </c>
      <c r="F80" s="22">
        <f>ROUND(103.14373,5)</f>
        <v>103.14373</v>
      </c>
      <c r="G80" s="20"/>
      <c r="H80" s="28"/>
    </row>
    <row r="81" spans="1:8" ht="12.75" customHeight="1">
      <c r="A81" s="30">
        <v>44413</v>
      </c>
      <c r="B81" s="31"/>
      <c r="C81" s="22">
        <f>ROUND(102.8388,5)</f>
        <v>102.8388</v>
      </c>
      <c r="D81" s="22">
        <f>F81</f>
        <v>104.25274</v>
      </c>
      <c r="E81" s="22">
        <f>F81</f>
        <v>104.25274</v>
      </c>
      <c r="F81" s="22">
        <f>ROUND(104.25274,5)</f>
        <v>104.25274</v>
      </c>
      <c r="G81" s="20"/>
      <c r="H81" s="28"/>
    </row>
    <row r="82" spans="1:8" ht="12.75" customHeight="1">
      <c r="A82" s="30">
        <v>44504</v>
      </c>
      <c r="B82" s="31"/>
      <c r="C82" s="22">
        <f>ROUND(102.8388,5)</f>
        <v>102.8388</v>
      </c>
      <c r="D82" s="22">
        <f>F82</f>
        <v>104.20381</v>
      </c>
      <c r="E82" s="22">
        <f>F82</f>
        <v>104.20381</v>
      </c>
      <c r="F82" s="22">
        <f>ROUND(104.20381,5)</f>
        <v>104.20381</v>
      </c>
      <c r="G82" s="20"/>
      <c r="H82" s="28"/>
    </row>
    <row r="83" spans="1:8" ht="12.75" customHeight="1">
      <c r="A83" s="30">
        <v>44595</v>
      </c>
      <c r="B83" s="31"/>
      <c r="C83" s="22">
        <f>ROUND(102.8388,5)</f>
        <v>102.8388</v>
      </c>
      <c r="D83" s="22">
        <f>F83</f>
        <v>105.39425</v>
      </c>
      <c r="E83" s="22">
        <f>F83</f>
        <v>105.39425</v>
      </c>
      <c r="F83" s="22">
        <f>ROUND(105.39425,5)</f>
        <v>105.39425</v>
      </c>
      <c r="G83" s="20"/>
      <c r="H83" s="28"/>
    </row>
    <row r="84" spans="1:8" ht="12.75" customHeight="1">
      <c r="A84" s="30">
        <v>44686</v>
      </c>
      <c r="B84" s="31"/>
      <c r="C84" s="22">
        <f>ROUND(102.8388,5)</f>
        <v>102.8388</v>
      </c>
      <c r="D84" s="22">
        <f>F84</f>
        <v>105.27943</v>
      </c>
      <c r="E84" s="22">
        <f>F84</f>
        <v>105.27943</v>
      </c>
      <c r="F84" s="22">
        <f>ROUND(105.27943,5)</f>
        <v>105.27943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ROUND(10.885,5)</f>
        <v>10.885</v>
      </c>
      <c r="D86" s="22">
        <f>F86</f>
        <v>10.95099</v>
      </c>
      <c r="E86" s="22">
        <f>F86</f>
        <v>10.95099</v>
      </c>
      <c r="F86" s="22">
        <f>ROUND(10.95099,5)</f>
        <v>10.95099</v>
      </c>
      <c r="G86" s="20"/>
      <c r="H86" s="28"/>
    </row>
    <row r="87" spans="1:8" ht="12.75" customHeight="1">
      <c r="A87" s="30">
        <v>44413</v>
      </c>
      <c r="B87" s="31"/>
      <c r="C87" s="22">
        <f>ROUND(10.885,5)</f>
        <v>10.885</v>
      </c>
      <c r="D87" s="22">
        <f>F87</f>
        <v>11.1764</v>
      </c>
      <c r="E87" s="22">
        <f>F87</f>
        <v>11.1764</v>
      </c>
      <c r="F87" s="22">
        <f>ROUND(11.1764,5)</f>
        <v>11.1764</v>
      </c>
      <c r="G87" s="20"/>
      <c r="H87" s="28"/>
    </row>
    <row r="88" spans="1:8" ht="12.75" customHeight="1">
      <c r="A88" s="30">
        <v>44504</v>
      </c>
      <c r="B88" s="31"/>
      <c r="C88" s="22">
        <f>ROUND(10.885,5)</f>
        <v>10.885</v>
      </c>
      <c r="D88" s="22">
        <f>F88</f>
        <v>11.38754</v>
      </c>
      <c r="E88" s="22">
        <f>F88</f>
        <v>11.38754</v>
      </c>
      <c r="F88" s="22">
        <f>ROUND(11.38754,5)</f>
        <v>11.38754</v>
      </c>
      <c r="G88" s="20"/>
      <c r="H88" s="28"/>
    </row>
    <row r="89" spans="1:8" ht="12.75" customHeight="1">
      <c r="A89" s="30">
        <v>44595</v>
      </c>
      <c r="B89" s="31"/>
      <c r="C89" s="22">
        <f>ROUND(10.885,5)</f>
        <v>10.885</v>
      </c>
      <c r="D89" s="22">
        <f>F89</f>
        <v>11.6158</v>
      </c>
      <c r="E89" s="22">
        <f>F89</f>
        <v>11.6158</v>
      </c>
      <c r="F89" s="22">
        <f>ROUND(11.6158,5)</f>
        <v>11.6158</v>
      </c>
      <c r="G89" s="20"/>
      <c r="H89" s="28"/>
    </row>
    <row r="90" spans="1:8" ht="12.75" customHeight="1">
      <c r="A90" s="30">
        <v>44686</v>
      </c>
      <c r="B90" s="31"/>
      <c r="C90" s="22">
        <f>ROUND(10.885,5)</f>
        <v>10.885</v>
      </c>
      <c r="D90" s="22">
        <f>F90</f>
        <v>11.86519</v>
      </c>
      <c r="E90" s="22">
        <f>F90</f>
        <v>11.86519</v>
      </c>
      <c r="F90" s="22">
        <f>ROUND(11.86519,5)</f>
        <v>11.86519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ROUND(4.29,5)</f>
        <v>4.29</v>
      </c>
      <c r="D92" s="22">
        <f>F92</f>
        <v>115.6642</v>
      </c>
      <c r="E92" s="22">
        <f>F92</f>
        <v>115.6642</v>
      </c>
      <c r="F92" s="22">
        <f>ROUND(115.6642,5)</f>
        <v>115.6642</v>
      </c>
      <c r="G92" s="20"/>
      <c r="H92" s="28"/>
    </row>
    <row r="93" spans="1:8" ht="12.75" customHeight="1">
      <c r="A93" s="30">
        <v>44413</v>
      </c>
      <c r="B93" s="31"/>
      <c r="C93" s="22">
        <f>ROUND(4.29,5)</f>
        <v>4.29</v>
      </c>
      <c r="D93" s="22">
        <f>F93</f>
        <v>115.19092</v>
      </c>
      <c r="E93" s="22">
        <f>F93</f>
        <v>115.19092</v>
      </c>
      <c r="F93" s="22">
        <f>ROUND(115.19092,5)</f>
        <v>115.19092</v>
      </c>
      <c r="G93" s="20"/>
      <c r="H93" s="28"/>
    </row>
    <row r="94" spans="1:8" ht="12.75" customHeight="1">
      <c r="A94" s="30">
        <v>44504</v>
      </c>
      <c r="B94" s="31"/>
      <c r="C94" s="22">
        <f>ROUND(4.29,5)</f>
        <v>4.29</v>
      </c>
      <c r="D94" s="22">
        <f>F94</f>
        <v>116.48666</v>
      </c>
      <c r="E94" s="22">
        <f>F94</f>
        <v>116.48666</v>
      </c>
      <c r="F94" s="22">
        <f>ROUND(116.48666,5)</f>
        <v>116.48666</v>
      </c>
      <c r="G94" s="20"/>
      <c r="H94" s="28"/>
    </row>
    <row r="95" spans="1:8" ht="12.75" customHeight="1">
      <c r="A95" s="30">
        <v>44595</v>
      </c>
      <c r="B95" s="31"/>
      <c r="C95" s="22">
        <f>ROUND(4.29,5)</f>
        <v>4.29</v>
      </c>
      <c r="D95" s="22">
        <f>F95</f>
        <v>116.07024</v>
      </c>
      <c r="E95" s="22">
        <f>F95</f>
        <v>116.07024</v>
      </c>
      <c r="F95" s="22">
        <f>ROUND(116.07024,5)</f>
        <v>116.07024</v>
      </c>
      <c r="G95" s="20"/>
      <c r="H95" s="28"/>
    </row>
    <row r="96" spans="1:8" ht="12.75" customHeight="1">
      <c r="A96" s="30">
        <v>44686</v>
      </c>
      <c r="B96" s="31"/>
      <c r="C96" s="22">
        <f>ROUND(4.29,5)</f>
        <v>4.29</v>
      </c>
      <c r="D96" s="22">
        <f>F96</f>
        <v>117.32078</v>
      </c>
      <c r="E96" s="22">
        <f>F96</f>
        <v>117.32078</v>
      </c>
      <c r="F96" s="22">
        <f>ROUND(117.32078,5)</f>
        <v>117.32078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ROUND(10.995,5)</f>
        <v>10.995</v>
      </c>
      <c r="D98" s="22">
        <f>F98</f>
        <v>11.05939</v>
      </c>
      <c r="E98" s="22">
        <f>F98</f>
        <v>11.05939</v>
      </c>
      <c r="F98" s="22">
        <f>ROUND(11.05939,5)</f>
        <v>11.05939</v>
      </c>
      <c r="G98" s="20"/>
      <c r="H98" s="28"/>
    </row>
    <row r="99" spans="1:8" ht="12.75" customHeight="1">
      <c r="A99" s="30">
        <v>44413</v>
      </c>
      <c r="B99" s="31"/>
      <c r="C99" s="22">
        <f>ROUND(10.995,5)</f>
        <v>10.995</v>
      </c>
      <c r="D99" s="22">
        <f>F99</f>
        <v>11.27929</v>
      </c>
      <c r="E99" s="22">
        <f>F99</f>
        <v>11.27929</v>
      </c>
      <c r="F99" s="22">
        <f>ROUND(11.27929,5)</f>
        <v>11.27929</v>
      </c>
      <c r="G99" s="20"/>
      <c r="H99" s="28"/>
    </row>
    <row r="100" spans="1:8" ht="12.75" customHeight="1">
      <c r="A100" s="30">
        <v>44504</v>
      </c>
      <c r="B100" s="31"/>
      <c r="C100" s="22">
        <f>ROUND(10.995,5)</f>
        <v>10.995</v>
      </c>
      <c r="D100" s="22">
        <f>F100</f>
        <v>11.48495</v>
      </c>
      <c r="E100" s="22">
        <f>F100</f>
        <v>11.48495</v>
      </c>
      <c r="F100" s="22">
        <f>ROUND(11.48495,5)</f>
        <v>11.48495</v>
      </c>
      <c r="G100" s="20"/>
      <c r="H100" s="28"/>
    </row>
    <row r="101" spans="1:8" ht="12.75" customHeight="1">
      <c r="A101" s="30">
        <v>44595</v>
      </c>
      <c r="B101" s="31"/>
      <c r="C101" s="22">
        <f>ROUND(10.995,5)</f>
        <v>10.995</v>
      </c>
      <c r="D101" s="22">
        <f>F101</f>
        <v>11.70706</v>
      </c>
      <c r="E101" s="22">
        <f>F101</f>
        <v>11.70706</v>
      </c>
      <c r="F101" s="22">
        <f>ROUND(11.70706,5)</f>
        <v>11.70706</v>
      </c>
      <c r="G101" s="20"/>
      <c r="H101" s="28"/>
    </row>
    <row r="102" spans="1:8" ht="12.75" customHeight="1">
      <c r="A102" s="30">
        <v>44686</v>
      </c>
      <c r="B102" s="31"/>
      <c r="C102" s="22">
        <f>ROUND(10.995,5)</f>
        <v>10.995</v>
      </c>
      <c r="D102" s="22">
        <f>F102</f>
        <v>11.94901</v>
      </c>
      <c r="E102" s="22">
        <f>F102</f>
        <v>11.94901</v>
      </c>
      <c r="F102" s="22">
        <f>ROUND(11.94901,5)</f>
        <v>11.94901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ROUND(11.05,5)</f>
        <v>11.05</v>
      </c>
      <c r="D104" s="22">
        <f>F104</f>
        <v>11.11185</v>
      </c>
      <c r="E104" s="22">
        <f>F104</f>
        <v>11.11185</v>
      </c>
      <c r="F104" s="22">
        <f>ROUND(11.11185,5)</f>
        <v>11.11185</v>
      </c>
      <c r="G104" s="20"/>
      <c r="H104" s="28"/>
    </row>
    <row r="105" spans="1:8" ht="12.75" customHeight="1">
      <c r="A105" s="30">
        <v>44413</v>
      </c>
      <c r="B105" s="31"/>
      <c r="C105" s="22">
        <f>ROUND(11.05,5)</f>
        <v>11.05</v>
      </c>
      <c r="D105" s="22">
        <f>F105</f>
        <v>11.32299</v>
      </c>
      <c r="E105" s="22">
        <f>F105</f>
        <v>11.32299</v>
      </c>
      <c r="F105" s="22">
        <f>ROUND(11.32299,5)</f>
        <v>11.32299</v>
      </c>
      <c r="G105" s="20"/>
      <c r="H105" s="28"/>
    </row>
    <row r="106" spans="1:8" ht="12.75" customHeight="1">
      <c r="A106" s="30">
        <v>44504</v>
      </c>
      <c r="B106" s="31"/>
      <c r="C106" s="22">
        <f>ROUND(11.05,5)</f>
        <v>11.05</v>
      </c>
      <c r="D106" s="22">
        <f>F106</f>
        <v>11.52017</v>
      </c>
      <c r="E106" s="22">
        <f>F106</f>
        <v>11.52017</v>
      </c>
      <c r="F106" s="22">
        <f>ROUND(11.52017,5)</f>
        <v>11.52017</v>
      </c>
      <c r="G106" s="20"/>
      <c r="H106" s="28"/>
    </row>
    <row r="107" spans="1:8" ht="12.75" customHeight="1">
      <c r="A107" s="30">
        <v>44595</v>
      </c>
      <c r="B107" s="31"/>
      <c r="C107" s="22">
        <f>ROUND(11.05,5)</f>
        <v>11.05</v>
      </c>
      <c r="D107" s="22">
        <f>F107</f>
        <v>11.73289</v>
      </c>
      <c r="E107" s="22">
        <f>F107</f>
        <v>11.73289</v>
      </c>
      <c r="F107" s="22">
        <f>ROUND(11.73289,5)</f>
        <v>11.73289</v>
      </c>
      <c r="G107" s="20"/>
      <c r="H107" s="28"/>
    </row>
    <row r="108" spans="1:8" ht="12.75" customHeight="1">
      <c r="A108" s="30">
        <v>44686</v>
      </c>
      <c r="B108" s="31"/>
      <c r="C108" s="22">
        <f>ROUND(11.05,5)</f>
        <v>11.05</v>
      </c>
      <c r="D108" s="22">
        <f>F108</f>
        <v>11.96418</v>
      </c>
      <c r="E108" s="22">
        <f>F108</f>
        <v>11.96418</v>
      </c>
      <c r="F108" s="22">
        <f>ROUND(11.96418,5)</f>
        <v>11.96418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ROUND(104.23483,5)</f>
        <v>104.23483</v>
      </c>
      <c r="D110" s="22">
        <f>F110</f>
        <v>104.54391</v>
      </c>
      <c r="E110" s="22">
        <f>F110</f>
        <v>104.54391</v>
      </c>
      <c r="F110" s="22">
        <f>ROUND(104.54391,5)</f>
        <v>104.54391</v>
      </c>
      <c r="G110" s="20"/>
      <c r="H110" s="28"/>
    </row>
    <row r="111" spans="1:8" ht="12.75" customHeight="1">
      <c r="A111" s="30">
        <v>44413</v>
      </c>
      <c r="B111" s="31"/>
      <c r="C111" s="22">
        <f>ROUND(104.23483,5)</f>
        <v>104.23483</v>
      </c>
      <c r="D111" s="22">
        <f>F111</f>
        <v>105.66788</v>
      </c>
      <c r="E111" s="22">
        <f>F111</f>
        <v>105.66788</v>
      </c>
      <c r="F111" s="22">
        <f>ROUND(105.66788,5)</f>
        <v>105.66788</v>
      </c>
      <c r="G111" s="20"/>
      <c r="H111" s="28"/>
    </row>
    <row r="112" spans="1:8" ht="12.75" customHeight="1">
      <c r="A112" s="30">
        <v>44504</v>
      </c>
      <c r="B112" s="31"/>
      <c r="C112" s="22">
        <f>ROUND(104.23483,5)</f>
        <v>104.23483</v>
      </c>
      <c r="D112" s="22">
        <f>F112</f>
        <v>105.05384</v>
      </c>
      <c r="E112" s="22">
        <f>F112</f>
        <v>105.05384</v>
      </c>
      <c r="F112" s="22">
        <f>ROUND(105.05384,5)</f>
        <v>105.05384</v>
      </c>
      <c r="G112" s="20"/>
      <c r="H112" s="28"/>
    </row>
    <row r="113" spans="1:8" ht="12.75" customHeight="1">
      <c r="A113" s="30">
        <v>44595</v>
      </c>
      <c r="B113" s="31"/>
      <c r="C113" s="22">
        <f>ROUND(104.23483,5)</f>
        <v>104.23483</v>
      </c>
      <c r="D113" s="22">
        <f>F113</f>
        <v>106.25407</v>
      </c>
      <c r="E113" s="22">
        <f>F113</f>
        <v>106.25407</v>
      </c>
      <c r="F113" s="22">
        <f>ROUND(106.25407,5)</f>
        <v>106.25407</v>
      </c>
      <c r="G113" s="20"/>
      <c r="H113" s="28"/>
    </row>
    <row r="114" spans="1:8" ht="12.75" customHeight="1">
      <c r="A114" s="30">
        <v>44686</v>
      </c>
      <c r="B114" s="31"/>
      <c r="C114" s="22">
        <f>ROUND(104.23483,5)</f>
        <v>104.23483</v>
      </c>
      <c r="D114" s="22">
        <f>F114</f>
        <v>105.55926</v>
      </c>
      <c r="E114" s="22">
        <f>F114</f>
        <v>105.55926</v>
      </c>
      <c r="F114" s="22">
        <f>ROUND(105.55926,5)</f>
        <v>105.55926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ROUND(4.28,5)</f>
        <v>4.28</v>
      </c>
      <c r="D116" s="22">
        <f>F116</f>
        <v>107.5766</v>
      </c>
      <c r="E116" s="22">
        <f>F116</f>
        <v>107.5766</v>
      </c>
      <c r="F116" s="22">
        <f>ROUND(107.5766,5)</f>
        <v>107.5766</v>
      </c>
      <c r="G116" s="20"/>
      <c r="H116" s="28"/>
    </row>
    <row r="117" spans="1:8" ht="12.75" customHeight="1">
      <c r="A117" s="30">
        <v>44413</v>
      </c>
      <c r="B117" s="31"/>
      <c r="C117" s="22">
        <f>ROUND(4.28,5)</f>
        <v>4.28</v>
      </c>
      <c r="D117" s="22">
        <f>F117</f>
        <v>106.81116</v>
      </c>
      <c r="E117" s="22">
        <f>F117</f>
        <v>106.81116</v>
      </c>
      <c r="F117" s="22">
        <f>ROUND(106.81116,5)</f>
        <v>106.81116</v>
      </c>
      <c r="G117" s="20"/>
      <c r="H117" s="28"/>
    </row>
    <row r="118" spans="1:8" ht="12.75" customHeight="1">
      <c r="A118" s="30">
        <v>44504</v>
      </c>
      <c r="B118" s="31"/>
      <c r="C118" s="22">
        <f>ROUND(4.28,5)</f>
        <v>4.28</v>
      </c>
      <c r="D118" s="22">
        <f>F118</f>
        <v>108.01241</v>
      </c>
      <c r="E118" s="22">
        <f>F118</f>
        <v>108.01241</v>
      </c>
      <c r="F118" s="22">
        <f>ROUND(108.01241,5)</f>
        <v>108.01241</v>
      </c>
      <c r="G118" s="20"/>
      <c r="H118" s="28"/>
    </row>
    <row r="119" spans="1:8" ht="12.75" customHeight="1">
      <c r="A119" s="30">
        <v>44595</v>
      </c>
      <c r="B119" s="31"/>
      <c r="C119" s="22">
        <f>ROUND(4.28,5)</f>
        <v>4.28</v>
      </c>
      <c r="D119" s="22">
        <f>F119</f>
        <v>107.30444</v>
      </c>
      <c r="E119" s="22">
        <f>F119</f>
        <v>107.30444</v>
      </c>
      <c r="F119" s="22">
        <f>ROUND(107.30444,5)</f>
        <v>107.30444</v>
      </c>
      <c r="G119" s="20"/>
      <c r="H119" s="28"/>
    </row>
    <row r="120" spans="1:8" ht="12.75" customHeight="1">
      <c r="A120" s="30">
        <v>44686</v>
      </c>
      <c r="B120" s="31"/>
      <c r="C120" s="22">
        <f>ROUND(4.28,5)</f>
        <v>4.28</v>
      </c>
      <c r="D120" s="22">
        <f>F120</f>
        <v>108.46052</v>
      </c>
      <c r="E120" s="22">
        <f>F120</f>
        <v>108.46052</v>
      </c>
      <c r="F120" s="22">
        <f>ROUND(108.46052,5)</f>
        <v>108.46052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ROUND(4.11,5)</f>
        <v>4.11</v>
      </c>
      <c r="D122" s="22">
        <f>F122</f>
        <v>139.52274</v>
      </c>
      <c r="E122" s="22">
        <f>F122</f>
        <v>139.52274</v>
      </c>
      <c r="F122" s="22">
        <f>ROUND(139.52274,5)</f>
        <v>139.52274</v>
      </c>
      <c r="G122" s="20"/>
      <c r="H122" s="28"/>
    </row>
    <row r="123" spans="1:8" ht="12.75" customHeight="1">
      <c r="A123" s="30">
        <v>44413</v>
      </c>
      <c r="B123" s="31"/>
      <c r="C123" s="22">
        <f>ROUND(4.11,5)</f>
        <v>4.11</v>
      </c>
      <c r="D123" s="22">
        <f>F123</f>
        <v>141.02299</v>
      </c>
      <c r="E123" s="22">
        <f>F123</f>
        <v>141.02299</v>
      </c>
      <c r="F123" s="22">
        <f>ROUND(141.02299,5)</f>
        <v>141.02299</v>
      </c>
      <c r="G123" s="20"/>
      <c r="H123" s="28"/>
    </row>
    <row r="124" spans="1:8" ht="12.75" customHeight="1">
      <c r="A124" s="30">
        <v>44504</v>
      </c>
      <c r="B124" s="31"/>
      <c r="C124" s="22">
        <f>ROUND(4.11,5)</f>
        <v>4.11</v>
      </c>
      <c r="D124" s="22">
        <f>F124</f>
        <v>140.60715</v>
      </c>
      <c r="E124" s="22">
        <f>F124</f>
        <v>140.60715</v>
      </c>
      <c r="F124" s="22">
        <f>ROUND(140.60715,5)</f>
        <v>140.60715</v>
      </c>
      <c r="G124" s="20"/>
      <c r="H124" s="28"/>
    </row>
    <row r="125" spans="1:8" ht="12.75" customHeight="1">
      <c r="A125" s="30">
        <v>44595</v>
      </c>
      <c r="B125" s="31"/>
      <c r="C125" s="22">
        <f>ROUND(4.11,5)</f>
        <v>4.11</v>
      </c>
      <c r="D125" s="22">
        <f>F125</f>
        <v>142.21377</v>
      </c>
      <c r="E125" s="22">
        <f>F125</f>
        <v>142.21377</v>
      </c>
      <c r="F125" s="22">
        <f>ROUND(142.21377,5)</f>
        <v>142.21377</v>
      </c>
      <c r="G125" s="20"/>
      <c r="H125" s="28"/>
    </row>
    <row r="126" spans="1:8" ht="12.75" customHeight="1">
      <c r="A126" s="30">
        <v>44686</v>
      </c>
      <c r="B126" s="31"/>
      <c r="C126" s="22">
        <f>ROUND(4.11,5)</f>
        <v>4.11</v>
      </c>
      <c r="D126" s="22">
        <f>F126</f>
        <v>141.72214</v>
      </c>
      <c r="E126" s="22">
        <f>F126</f>
        <v>141.72214</v>
      </c>
      <c r="F126" s="22">
        <f>ROUND(141.72214,5)</f>
        <v>141.72214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ROUND(11.57,5)</f>
        <v>11.57</v>
      </c>
      <c r="D128" s="22">
        <f>F128</f>
        <v>11.64569</v>
      </c>
      <c r="E128" s="22">
        <f>F128</f>
        <v>11.64569</v>
      </c>
      <c r="F128" s="22">
        <f>ROUND(11.64569,5)</f>
        <v>11.64569</v>
      </c>
      <c r="G128" s="20"/>
      <c r="H128" s="28"/>
    </row>
    <row r="129" spans="1:8" ht="12.75" customHeight="1">
      <c r="A129" s="30">
        <v>44413</v>
      </c>
      <c r="B129" s="31"/>
      <c r="C129" s="22">
        <f>ROUND(11.57,5)</f>
        <v>11.57</v>
      </c>
      <c r="D129" s="22">
        <f>F129</f>
        <v>11.90768</v>
      </c>
      <c r="E129" s="22">
        <f>F129</f>
        <v>11.90768</v>
      </c>
      <c r="F129" s="22">
        <f>ROUND(11.90768,5)</f>
        <v>11.90768</v>
      </c>
      <c r="G129" s="20"/>
      <c r="H129" s="28"/>
    </row>
    <row r="130" spans="1:8" ht="12.75" customHeight="1">
      <c r="A130" s="30">
        <v>44504</v>
      </c>
      <c r="B130" s="31"/>
      <c r="C130" s="22">
        <f>ROUND(11.57,5)</f>
        <v>11.57</v>
      </c>
      <c r="D130" s="22">
        <f>F130</f>
        <v>12.16935</v>
      </c>
      <c r="E130" s="22">
        <f>F130</f>
        <v>12.16935</v>
      </c>
      <c r="F130" s="22">
        <f>ROUND(12.16935,5)</f>
        <v>12.16935</v>
      </c>
      <c r="G130" s="20"/>
      <c r="H130" s="28"/>
    </row>
    <row r="131" spans="1:8" ht="12.75" customHeight="1">
      <c r="A131" s="30">
        <v>44595</v>
      </c>
      <c r="B131" s="31"/>
      <c r="C131" s="22">
        <f>ROUND(11.57,5)</f>
        <v>11.57</v>
      </c>
      <c r="D131" s="22">
        <f>F131</f>
        <v>12.452</v>
      </c>
      <c r="E131" s="22">
        <f>F131</f>
        <v>12.452</v>
      </c>
      <c r="F131" s="22">
        <f>ROUND(12.452,5)</f>
        <v>12.452</v>
      </c>
      <c r="G131" s="20"/>
      <c r="H131" s="28"/>
    </row>
    <row r="132" spans="1:8" ht="12.75" customHeight="1">
      <c r="A132" s="30">
        <v>44686</v>
      </c>
      <c r="B132" s="31"/>
      <c r="C132" s="22">
        <f>ROUND(11.57,5)</f>
        <v>11.57</v>
      </c>
      <c r="D132" s="22">
        <f>F132</f>
        <v>12.75443</v>
      </c>
      <c r="E132" s="22">
        <f>F132</f>
        <v>12.75443</v>
      </c>
      <c r="F132" s="22">
        <f>ROUND(12.75443,5)</f>
        <v>12.75443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ROUND(11.985,5)</f>
        <v>11.985</v>
      </c>
      <c r="D134" s="22">
        <f>F134</f>
        <v>12.05741</v>
      </c>
      <c r="E134" s="22">
        <f>F134</f>
        <v>12.05741</v>
      </c>
      <c r="F134" s="22">
        <f>ROUND(12.05741,5)</f>
        <v>12.05741</v>
      </c>
      <c r="G134" s="20"/>
      <c r="H134" s="28"/>
    </row>
    <row r="135" spans="1:8" ht="12.75" customHeight="1">
      <c r="A135" s="30">
        <v>44413</v>
      </c>
      <c r="B135" s="31"/>
      <c r="C135" s="22">
        <f>ROUND(11.985,5)</f>
        <v>11.985</v>
      </c>
      <c r="D135" s="22">
        <f>F135</f>
        <v>12.30148</v>
      </c>
      <c r="E135" s="22">
        <f>F135</f>
        <v>12.30148</v>
      </c>
      <c r="F135" s="22">
        <f>ROUND(12.30148,5)</f>
        <v>12.30148</v>
      </c>
      <c r="G135" s="20"/>
      <c r="H135" s="28"/>
    </row>
    <row r="136" spans="1:8" ht="12.75" customHeight="1">
      <c r="A136" s="30">
        <v>44504</v>
      </c>
      <c r="B136" s="31"/>
      <c r="C136" s="22">
        <f>ROUND(11.985,5)</f>
        <v>11.985</v>
      </c>
      <c r="D136" s="22">
        <f>F136</f>
        <v>12.54707</v>
      </c>
      <c r="E136" s="22">
        <f>F136</f>
        <v>12.54707</v>
      </c>
      <c r="F136" s="22">
        <f>ROUND(12.54707,5)</f>
        <v>12.54707</v>
      </c>
      <c r="G136" s="20"/>
      <c r="H136" s="28"/>
    </row>
    <row r="137" spans="1:8" ht="12.75" customHeight="1">
      <c r="A137" s="30">
        <v>44595</v>
      </c>
      <c r="B137" s="31"/>
      <c r="C137" s="22">
        <f>ROUND(11.985,5)</f>
        <v>11.985</v>
      </c>
      <c r="D137" s="22">
        <f>F137</f>
        <v>12.8032</v>
      </c>
      <c r="E137" s="22">
        <f>F137</f>
        <v>12.8032</v>
      </c>
      <c r="F137" s="22">
        <f>ROUND(12.8032,5)</f>
        <v>12.8032</v>
      </c>
      <c r="G137" s="20"/>
      <c r="H137" s="28"/>
    </row>
    <row r="138" spans="1:8" ht="12.75" customHeight="1">
      <c r="A138" s="30">
        <v>44686</v>
      </c>
      <c r="B138" s="31"/>
      <c r="C138" s="22">
        <f>ROUND(11.985,5)</f>
        <v>11.985</v>
      </c>
      <c r="D138" s="22">
        <f>F138</f>
        <v>13.08648</v>
      </c>
      <c r="E138" s="22">
        <f>F138</f>
        <v>13.08648</v>
      </c>
      <c r="F138" s="22">
        <f>ROUND(13.08648,5)</f>
        <v>13.08648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ROUND(5.14,5)</f>
        <v>5.14</v>
      </c>
      <c r="D140" s="22">
        <f>F140</f>
        <v>5.19054</v>
      </c>
      <c r="E140" s="22">
        <f>F140</f>
        <v>5.19054</v>
      </c>
      <c r="F140" s="22">
        <f>ROUND(5.19054,5)</f>
        <v>5.19054</v>
      </c>
      <c r="G140" s="20"/>
      <c r="H140" s="28"/>
    </row>
    <row r="141" spans="1:8" ht="12.75" customHeight="1">
      <c r="A141" s="30">
        <v>44413</v>
      </c>
      <c r="B141" s="31"/>
      <c r="C141" s="22">
        <f>ROUND(5.14,5)</f>
        <v>5.14</v>
      </c>
      <c r="D141" s="22">
        <f>F141</f>
        <v>5.35813</v>
      </c>
      <c r="E141" s="22">
        <f>F141</f>
        <v>5.35813</v>
      </c>
      <c r="F141" s="22">
        <f>ROUND(5.35813,5)</f>
        <v>5.35813</v>
      </c>
      <c r="G141" s="20"/>
      <c r="H141" s="28"/>
    </row>
    <row r="142" spans="1:8" ht="12.75" customHeight="1">
      <c r="A142" s="30">
        <v>44504</v>
      </c>
      <c r="B142" s="31"/>
      <c r="C142" s="22">
        <f>ROUND(5.14,5)</f>
        <v>5.14</v>
      </c>
      <c r="D142" s="22">
        <f>F142</f>
        <v>5.53537</v>
      </c>
      <c r="E142" s="22">
        <f>F142</f>
        <v>5.53537</v>
      </c>
      <c r="F142" s="22">
        <f>ROUND(5.53537,5)</f>
        <v>5.53537</v>
      </c>
      <c r="G142" s="20"/>
      <c r="H142" s="28"/>
    </row>
    <row r="143" spans="1:8" ht="12.75" customHeight="1">
      <c r="A143" s="30">
        <v>44595</v>
      </c>
      <c r="B143" s="31"/>
      <c r="C143" s="22">
        <f>ROUND(5.14,5)</f>
        <v>5.14</v>
      </c>
      <c r="D143" s="22">
        <f>F143</f>
        <v>5.80212</v>
      </c>
      <c r="E143" s="22">
        <f>F143</f>
        <v>5.80212</v>
      </c>
      <c r="F143" s="22">
        <f>ROUND(5.80212,5)</f>
        <v>5.80212</v>
      </c>
      <c r="G143" s="20"/>
      <c r="H143" s="28"/>
    </row>
    <row r="144" spans="1:8" ht="12.75" customHeight="1">
      <c r="A144" s="30">
        <v>44686</v>
      </c>
      <c r="B144" s="31"/>
      <c r="C144" s="22">
        <f>ROUND(5.14,5)</f>
        <v>5.14</v>
      </c>
      <c r="D144" s="22">
        <f>F144</f>
        <v>6.29217</v>
      </c>
      <c r="E144" s="22">
        <f>F144</f>
        <v>6.29217</v>
      </c>
      <c r="F144" s="22">
        <f>ROUND(6.29217,5)</f>
        <v>6.29217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ROUND(10.68,5)</f>
        <v>10.68</v>
      </c>
      <c r="D146" s="22">
        <f>F146</f>
        <v>10.74535</v>
      </c>
      <c r="E146" s="22">
        <f>F146</f>
        <v>10.74535</v>
      </c>
      <c r="F146" s="22">
        <f>ROUND(10.74535,5)</f>
        <v>10.74535</v>
      </c>
      <c r="G146" s="20"/>
      <c r="H146" s="28"/>
    </row>
    <row r="147" spans="1:8" ht="12.75" customHeight="1">
      <c r="A147" s="30">
        <v>44413</v>
      </c>
      <c r="B147" s="31"/>
      <c r="C147" s="22">
        <f>ROUND(10.68,5)</f>
        <v>10.68</v>
      </c>
      <c r="D147" s="22">
        <f>F147</f>
        <v>10.97026</v>
      </c>
      <c r="E147" s="22">
        <f>F147</f>
        <v>10.97026</v>
      </c>
      <c r="F147" s="22">
        <f>ROUND(10.97026,5)</f>
        <v>10.97026</v>
      </c>
      <c r="G147" s="20"/>
      <c r="H147" s="28"/>
    </row>
    <row r="148" spans="1:8" ht="12.75" customHeight="1">
      <c r="A148" s="30">
        <v>44504</v>
      </c>
      <c r="B148" s="31"/>
      <c r="C148" s="22">
        <f>ROUND(10.68,5)</f>
        <v>10.68</v>
      </c>
      <c r="D148" s="22">
        <f>F148</f>
        <v>11.1923</v>
      </c>
      <c r="E148" s="22">
        <f>F148</f>
        <v>11.1923</v>
      </c>
      <c r="F148" s="22">
        <f>ROUND(11.1923,5)</f>
        <v>11.1923</v>
      </c>
      <c r="G148" s="20"/>
      <c r="H148" s="28"/>
    </row>
    <row r="149" spans="1:8" ht="12.75" customHeight="1">
      <c r="A149" s="30">
        <v>44595</v>
      </c>
      <c r="B149" s="31"/>
      <c r="C149" s="22">
        <f>ROUND(10.68,5)</f>
        <v>10.68</v>
      </c>
      <c r="D149" s="22">
        <f>F149</f>
        <v>11.43241</v>
      </c>
      <c r="E149" s="22">
        <f>F149</f>
        <v>11.43241</v>
      </c>
      <c r="F149" s="22">
        <f>ROUND(11.43241,5)</f>
        <v>11.43241</v>
      </c>
      <c r="G149" s="20"/>
      <c r="H149" s="28"/>
    </row>
    <row r="150" spans="1:8" ht="12.75" customHeight="1">
      <c r="A150" s="30">
        <v>44686</v>
      </c>
      <c r="B150" s="31"/>
      <c r="C150" s="22">
        <f>ROUND(10.68,5)</f>
        <v>10.68</v>
      </c>
      <c r="D150" s="22">
        <f>F150</f>
        <v>11.68606</v>
      </c>
      <c r="E150" s="22">
        <f>F150</f>
        <v>11.68606</v>
      </c>
      <c r="F150" s="22">
        <f>ROUND(11.68606,5)</f>
        <v>11.68606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ROUND(7.425,5)</f>
        <v>7.425</v>
      </c>
      <c r="D152" s="22">
        <f>F152</f>
        <v>7.48559</v>
      </c>
      <c r="E152" s="22">
        <f>F152</f>
        <v>7.48559</v>
      </c>
      <c r="F152" s="22">
        <f>ROUND(7.48559,5)</f>
        <v>7.48559</v>
      </c>
      <c r="G152" s="20"/>
      <c r="H152" s="28"/>
    </row>
    <row r="153" spans="1:8" ht="12.75" customHeight="1">
      <c r="A153" s="30">
        <v>44413</v>
      </c>
      <c r="B153" s="31"/>
      <c r="C153" s="22">
        <f>ROUND(7.425,5)</f>
        <v>7.425</v>
      </c>
      <c r="D153" s="22">
        <f>F153</f>
        <v>7.68654</v>
      </c>
      <c r="E153" s="22">
        <f>F153</f>
        <v>7.68654</v>
      </c>
      <c r="F153" s="22">
        <f>ROUND(7.68654,5)</f>
        <v>7.68654</v>
      </c>
      <c r="G153" s="20"/>
      <c r="H153" s="28"/>
    </row>
    <row r="154" spans="1:8" ht="12.75" customHeight="1">
      <c r="A154" s="30">
        <v>44504</v>
      </c>
      <c r="B154" s="31"/>
      <c r="C154" s="22">
        <f>ROUND(7.425,5)</f>
        <v>7.425</v>
      </c>
      <c r="D154" s="22">
        <f>F154</f>
        <v>7.88362</v>
      </c>
      <c r="E154" s="22">
        <f>F154</f>
        <v>7.88362</v>
      </c>
      <c r="F154" s="22">
        <f>ROUND(7.88362,5)</f>
        <v>7.88362</v>
      </c>
      <c r="G154" s="20"/>
      <c r="H154" s="28"/>
    </row>
    <row r="155" spans="1:8" ht="12.75" customHeight="1">
      <c r="A155" s="30">
        <v>44595</v>
      </c>
      <c r="B155" s="31"/>
      <c r="C155" s="22">
        <f>ROUND(7.425,5)</f>
        <v>7.425</v>
      </c>
      <c r="D155" s="22">
        <f>F155</f>
        <v>8.10378</v>
      </c>
      <c r="E155" s="22">
        <f>F155</f>
        <v>8.10378</v>
      </c>
      <c r="F155" s="22">
        <f>ROUND(8.10378,5)</f>
        <v>8.10378</v>
      </c>
      <c r="G155" s="20"/>
      <c r="H155" s="28"/>
    </row>
    <row r="156" spans="1:8" ht="12.75" customHeight="1">
      <c r="A156" s="30">
        <v>44686</v>
      </c>
      <c r="B156" s="31"/>
      <c r="C156" s="22">
        <f>ROUND(7.425,5)</f>
        <v>7.425</v>
      </c>
      <c r="D156" s="22">
        <f>F156</f>
        <v>8.36941</v>
      </c>
      <c r="E156" s="22">
        <f>F156</f>
        <v>8.36941</v>
      </c>
      <c r="F156" s="22">
        <f>ROUND(8.36941,5)</f>
        <v>8.36941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ROUND(1.52,5)</f>
        <v>1.52</v>
      </c>
      <c r="D158" s="22">
        <f>F158</f>
        <v>321.14908</v>
      </c>
      <c r="E158" s="22">
        <f>F158</f>
        <v>321.14908</v>
      </c>
      <c r="F158" s="22">
        <f>ROUND(321.14908,5)</f>
        <v>321.14908</v>
      </c>
      <c r="G158" s="20"/>
      <c r="H158" s="28"/>
    </row>
    <row r="159" spans="1:8" ht="12.75" customHeight="1">
      <c r="A159" s="30">
        <v>44413</v>
      </c>
      <c r="B159" s="31"/>
      <c r="C159" s="22">
        <f>ROUND(1.52,5)</f>
        <v>1.52</v>
      </c>
      <c r="D159" s="22">
        <f>F159</f>
        <v>316.62222</v>
      </c>
      <c r="E159" s="22">
        <f>F159</f>
        <v>316.62222</v>
      </c>
      <c r="F159" s="22">
        <f>ROUND(316.62222,5)</f>
        <v>316.62222</v>
      </c>
      <c r="G159" s="20"/>
      <c r="H159" s="28"/>
    </row>
    <row r="160" spans="1:8" ht="12.75" customHeight="1">
      <c r="A160" s="30">
        <v>44504</v>
      </c>
      <c r="B160" s="31"/>
      <c r="C160" s="22">
        <f>ROUND(1.52,5)</f>
        <v>1.52</v>
      </c>
      <c r="D160" s="22">
        <f>F160</f>
        <v>320.18316</v>
      </c>
      <c r="E160" s="22">
        <f>F160</f>
        <v>320.18316</v>
      </c>
      <c r="F160" s="22">
        <f>ROUND(320.18316,5)</f>
        <v>320.18316</v>
      </c>
      <c r="G160" s="20"/>
      <c r="H160" s="28"/>
    </row>
    <row r="161" spans="1:8" ht="12.75" customHeight="1">
      <c r="A161" s="30">
        <v>44595</v>
      </c>
      <c r="B161" s="31"/>
      <c r="C161" s="22">
        <f>ROUND(1.52,5)</f>
        <v>1.52</v>
      </c>
      <c r="D161" s="22">
        <f>F161</f>
        <v>315.76521</v>
      </c>
      <c r="E161" s="22">
        <f>F161</f>
        <v>315.76521</v>
      </c>
      <c r="F161" s="22">
        <f>ROUND(315.76521,5)</f>
        <v>315.76521</v>
      </c>
      <c r="G161" s="20"/>
      <c r="H161" s="28"/>
    </row>
    <row r="162" spans="1:8" ht="12.75" customHeight="1">
      <c r="A162" s="30">
        <v>44686</v>
      </c>
      <c r="B162" s="31"/>
      <c r="C162" s="22">
        <f>ROUND(1.52,5)</f>
        <v>1.52</v>
      </c>
      <c r="D162" s="22">
        <f>F162</f>
        <v>319.16672</v>
      </c>
      <c r="E162" s="22">
        <f>F162</f>
        <v>319.16672</v>
      </c>
      <c r="F162" s="22">
        <f>ROUND(319.16672,5)</f>
        <v>319.16672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ROUND(4.08,5)</f>
        <v>4.08</v>
      </c>
      <c r="D164" s="22">
        <f>F164</f>
        <v>230.27801</v>
      </c>
      <c r="E164" s="22">
        <f>F164</f>
        <v>230.27801</v>
      </c>
      <c r="F164" s="22">
        <f>ROUND(230.27801,5)</f>
        <v>230.27801</v>
      </c>
      <c r="G164" s="20"/>
      <c r="H164" s="28"/>
    </row>
    <row r="165" spans="1:8" ht="12.75" customHeight="1">
      <c r="A165" s="30">
        <v>44413</v>
      </c>
      <c r="B165" s="31"/>
      <c r="C165" s="22">
        <f>ROUND(4.08,5)</f>
        <v>4.08</v>
      </c>
      <c r="D165" s="22">
        <f>F165</f>
        <v>228.51553</v>
      </c>
      <c r="E165" s="22">
        <f>F165</f>
        <v>228.51553</v>
      </c>
      <c r="F165" s="22">
        <f>ROUND(228.51553,5)</f>
        <v>228.51553</v>
      </c>
      <c r="G165" s="20"/>
      <c r="H165" s="28"/>
    </row>
    <row r="166" spans="1:8" ht="12.75" customHeight="1">
      <c r="A166" s="30">
        <v>44504</v>
      </c>
      <c r="B166" s="31"/>
      <c r="C166" s="22">
        <f>ROUND(4.08,5)</f>
        <v>4.08</v>
      </c>
      <c r="D166" s="22">
        <f>F166</f>
        <v>231.08538</v>
      </c>
      <c r="E166" s="22">
        <f>F166</f>
        <v>231.08538</v>
      </c>
      <c r="F166" s="22">
        <f>ROUND(231.08538,5)</f>
        <v>231.08538</v>
      </c>
      <c r="G166" s="20"/>
      <c r="H166" s="28"/>
    </row>
    <row r="167" spans="1:8" ht="12.75" customHeight="1">
      <c r="A167" s="30">
        <v>44595</v>
      </c>
      <c r="B167" s="31"/>
      <c r="C167" s="22">
        <f>ROUND(4.08,5)</f>
        <v>4.08</v>
      </c>
      <c r="D167" s="22">
        <f>F167</f>
        <v>229.43571</v>
      </c>
      <c r="E167" s="22">
        <f>F167</f>
        <v>229.43571</v>
      </c>
      <c r="F167" s="22">
        <f>ROUND(229.43571,5)</f>
        <v>229.43571</v>
      </c>
      <c r="G167" s="20"/>
      <c r="H167" s="28"/>
    </row>
    <row r="168" spans="1:8" ht="12.75" customHeight="1">
      <c r="A168" s="30">
        <v>44686</v>
      </c>
      <c r="B168" s="31"/>
      <c r="C168" s="22">
        <f>ROUND(4.08,5)</f>
        <v>4.08</v>
      </c>
      <c r="D168" s="22">
        <f>F168</f>
        <v>231.90789</v>
      </c>
      <c r="E168" s="22">
        <f>F168</f>
        <v>231.90789</v>
      </c>
      <c r="F168" s="22">
        <f>ROUND(231.90789,5)</f>
        <v>231.90789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ROUND(10.62,5)</f>
        <v>10.62</v>
      </c>
      <c r="D190" s="22">
        <f>F190</f>
        <v>10.67798</v>
      </c>
      <c r="E190" s="22">
        <f>F190</f>
        <v>10.67798</v>
      </c>
      <c r="F190" s="22">
        <f>ROUND(10.67798,5)</f>
        <v>10.67798</v>
      </c>
      <c r="G190" s="20"/>
      <c r="H190" s="28"/>
    </row>
    <row r="191" spans="1:8" ht="12.75" customHeight="1">
      <c r="A191" s="30">
        <v>44413</v>
      </c>
      <c r="B191" s="31"/>
      <c r="C191" s="22">
        <f>ROUND(10.62,5)</f>
        <v>10.62</v>
      </c>
      <c r="D191" s="22">
        <f>F191</f>
        <v>10.87651</v>
      </c>
      <c r="E191" s="22">
        <f>F191</f>
        <v>10.87651</v>
      </c>
      <c r="F191" s="22">
        <f>ROUND(10.87651,5)</f>
        <v>10.87651</v>
      </c>
      <c r="G191" s="20"/>
      <c r="H191" s="28"/>
    </row>
    <row r="192" spans="1:8" ht="12.75" customHeight="1">
      <c r="A192" s="30">
        <v>44504</v>
      </c>
      <c r="B192" s="31"/>
      <c r="C192" s="22">
        <f>ROUND(10.62,5)</f>
        <v>10.62</v>
      </c>
      <c r="D192" s="22">
        <f>F192</f>
        <v>11.07136</v>
      </c>
      <c r="E192" s="22">
        <f>F192</f>
        <v>11.07136</v>
      </c>
      <c r="F192" s="22">
        <f>ROUND(11.07136,5)</f>
        <v>11.07136</v>
      </c>
      <c r="G192" s="20"/>
      <c r="H192" s="28"/>
    </row>
    <row r="193" spans="1:8" ht="12.75" customHeight="1">
      <c r="A193" s="30">
        <v>44595</v>
      </c>
      <c r="B193" s="31"/>
      <c r="C193" s="22">
        <f>ROUND(10.62,5)</f>
        <v>10.62</v>
      </c>
      <c r="D193" s="22">
        <f>F193</f>
        <v>11.27697</v>
      </c>
      <c r="E193" s="22">
        <f>F193</f>
        <v>11.27697</v>
      </c>
      <c r="F193" s="22">
        <f>ROUND(11.27697,5)</f>
        <v>11.27697</v>
      </c>
      <c r="G193" s="20"/>
      <c r="H193" s="28"/>
    </row>
    <row r="194" spans="1:8" ht="12.75" customHeight="1">
      <c r="A194" s="30">
        <v>44686</v>
      </c>
      <c r="B194" s="31"/>
      <c r="C194" s="22">
        <f>ROUND(10.62,5)</f>
        <v>10.62</v>
      </c>
      <c r="D194" s="22">
        <f>F194</f>
        <v>11.50063</v>
      </c>
      <c r="E194" s="22">
        <f>F194</f>
        <v>11.50063</v>
      </c>
      <c r="F194" s="22">
        <f>ROUND(11.50063,5)</f>
        <v>11.50063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ROUND(3.2,5)</f>
        <v>3.2</v>
      </c>
      <c r="D196" s="22">
        <f>F196</f>
        <v>200.9687</v>
      </c>
      <c r="E196" s="22">
        <f>F196</f>
        <v>200.9687</v>
      </c>
      <c r="F196" s="22">
        <f>ROUND(200.9687,5)</f>
        <v>200.9687</v>
      </c>
      <c r="G196" s="20"/>
      <c r="H196" s="28"/>
    </row>
    <row r="197" spans="1:8" ht="12.75" customHeight="1">
      <c r="A197" s="30">
        <v>44413</v>
      </c>
      <c r="B197" s="31"/>
      <c r="C197" s="22">
        <f>ROUND(3.2,5)</f>
        <v>3.2</v>
      </c>
      <c r="D197" s="22">
        <f>F197</f>
        <v>203.12948</v>
      </c>
      <c r="E197" s="22">
        <f>F197</f>
        <v>203.12948</v>
      </c>
      <c r="F197" s="22">
        <f>ROUND(203.12948,5)</f>
        <v>203.12948</v>
      </c>
      <c r="G197" s="20"/>
      <c r="H197" s="28"/>
    </row>
    <row r="198" spans="1:8" ht="12.75" customHeight="1">
      <c r="A198" s="30">
        <v>44504</v>
      </c>
      <c r="B198" s="31"/>
      <c r="C198" s="22">
        <f>ROUND(3.2,5)</f>
        <v>3.2</v>
      </c>
      <c r="D198" s="22">
        <f>F198</f>
        <v>202.68131</v>
      </c>
      <c r="E198" s="22">
        <f>F198</f>
        <v>202.68131</v>
      </c>
      <c r="F198" s="22">
        <f>ROUND(202.68131,5)</f>
        <v>202.68131</v>
      </c>
      <c r="G198" s="20"/>
      <c r="H198" s="28"/>
    </row>
    <row r="199" spans="1:8" ht="12.75" customHeight="1">
      <c r="A199" s="30">
        <v>44595</v>
      </c>
      <c r="B199" s="31"/>
      <c r="C199" s="22">
        <f>ROUND(3.2,5)</f>
        <v>3.2</v>
      </c>
      <c r="D199" s="22">
        <f>F199</f>
        <v>204.99698</v>
      </c>
      <c r="E199" s="22">
        <f>F199</f>
        <v>204.99698</v>
      </c>
      <c r="F199" s="22">
        <f>ROUND(204.99698,5)</f>
        <v>204.99698</v>
      </c>
      <c r="G199" s="20"/>
      <c r="H199" s="28"/>
    </row>
    <row r="200" spans="1:8" ht="12.75" customHeight="1">
      <c r="A200" s="30">
        <v>44686</v>
      </c>
      <c r="B200" s="31"/>
      <c r="C200" s="22">
        <f>ROUND(3.2,5)</f>
        <v>3.2</v>
      </c>
      <c r="D200" s="22">
        <f>F200</f>
        <v>204.41711</v>
      </c>
      <c r="E200" s="22">
        <f>F200</f>
        <v>204.41711</v>
      </c>
      <c r="F200" s="22">
        <f>ROUND(204.41711,5)</f>
        <v>204.41711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ROUND(0.75,5)</f>
        <v>0.75</v>
      </c>
      <c r="D202" s="22">
        <f>F202</f>
        <v>171.79367</v>
      </c>
      <c r="E202" s="22">
        <f>F202</f>
        <v>171.79367</v>
      </c>
      <c r="F202" s="22">
        <f>ROUND(171.79367,5)</f>
        <v>171.79367</v>
      </c>
      <c r="G202" s="20"/>
      <c r="H202" s="28"/>
    </row>
    <row r="203" spans="1:8" ht="12.75" customHeight="1">
      <c r="A203" s="30">
        <v>44413</v>
      </c>
      <c r="B203" s="31"/>
      <c r="C203" s="22">
        <f>ROUND(0.75,5)</f>
        <v>0.75</v>
      </c>
      <c r="D203" s="22">
        <f>F203</f>
        <v>171.31554</v>
      </c>
      <c r="E203" s="22">
        <f>F203</f>
        <v>171.31554</v>
      </c>
      <c r="F203" s="22">
        <f>ROUND(171.31554,5)</f>
        <v>171.31554</v>
      </c>
      <c r="G203" s="20"/>
      <c r="H203" s="28"/>
    </row>
    <row r="204" spans="1:8" ht="12.75" customHeight="1">
      <c r="A204" s="30">
        <v>44504</v>
      </c>
      <c r="B204" s="31"/>
      <c r="C204" s="22">
        <f>ROUND(0.75,5)</f>
        <v>0.75</v>
      </c>
      <c r="D204" s="22">
        <f>F204</f>
        <v>173.24238</v>
      </c>
      <c r="E204" s="22">
        <f>F204</f>
        <v>173.24238</v>
      </c>
      <c r="F204" s="22">
        <f>ROUND(173.24238,5)</f>
        <v>173.24238</v>
      </c>
      <c r="G204" s="20"/>
      <c r="H204" s="28"/>
    </row>
    <row r="205" spans="1:8" ht="12.75" customHeight="1">
      <c r="A205" s="30">
        <v>44595</v>
      </c>
      <c r="B205" s="31"/>
      <c r="C205" s="22">
        <f>ROUND(0.75,5)</f>
        <v>0.75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ROUND(0.75,5)</f>
        <v>0.75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ROUND(9.735,5)</f>
        <v>9.735</v>
      </c>
      <c r="D208" s="22">
        <f>F208</f>
        <v>9.79754</v>
      </c>
      <c r="E208" s="22">
        <f>F208</f>
        <v>9.79754</v>
      </c>
      <c r="F208" s="22">
        <f>ROUND(9.79754,5)</f>
        <v>9.79754</v>
      </c>
      <c r="G208" s="20"/>
      <c r="H208" s="28"/>
    </row>
    <row r="209" spans="1:8" ht="12.75" customHeight="1">
      <c r="A209" s="30">
        <v>44413</v>
      </c>
      <c r="B209" s="31"/>
      <c r="C209" s="22">
        <f>ROUND(9.735,5)</f>
        <v>9.735</v>
      </c>
      <c r="D209" s="22">
        <f>F209</f>
        <v>10.01205</v>
      </c>
      <c r="E209" s="22">
        <f>F209</f>
        <v>10.01205</v>
      </c>
      <c r="F209" s="22">
        <f>ROUND(10.01205,5)</f>
        <v>10.01205</v>
      </c>
      <c r="G209" s="20"/>
      <c r="H209" s="28"/>
    </row>
    <row r="210" spans="1:8" ht="12.75" customHeight="1">
      <c r="A210" s="30">
        <v>44504</v>
      </c>
      <c r="B210" s="31"/>
      <c r="C210" s="22">
        <f>ROUND(9.735,5)</f>
        <v>9.735</v>
      </c>
      <c r="D210" s="22">
        <f>F210</f>
        <v>10.22494</v>
      </c>
      <c r="E210" s="22">
        <f>F210</f>
        <v>10.22494</v>
      </c>
      <c r="F210" s="22">
        <f>ROUND(10.22494,5)</f>
        <v>10.22494</v>
      </c>
      <c r="G210" s="20"/>
      <c r="H210" s="28"/>
    </row>
    <row r="211" spans="1:8" ht="12.75" customHeight="1">
      <c r="A211" s="30">
        <v>44595</v>
      </c>
      <c r="B211" s="31"/>
      <c r="C211" s="22">
        <f>ROUND(9.735,5)</f>
        <v>9.735</v>
      </c>
      <c r="D211" s="22">
        <f>F211</f>
        <v>10.45676</v>
      </c>
      <c r="E211" s="22">
        <f>F211</f>
        <v>10.45676</v>
      </c>
      <c r="F211" s="22">
        <f>ROUND(10.45676,5)</f>
        <v>10.45676</v>
      </c>
      <c r="G211" s="20"/>
      <c r="H211" s="28"/>
    </row>
    <row r="212" spans="1:8" ht="12.75" customHeight="1">
      <c r="A212" s="30">
        <v>44686</v>
      </c>
      <c r="B212" s="31"/>
      <c r="C212" s="22">
        <f>ROUND(9.735,5)</f>
        <v>9.735</v>
      </c>
      <c r="D212" s="22">
        <f>F212</f>
        <v>10.7059</v>
      </c>
      <c r="E212" s="22">
        <f>F212</f>
        <v>10.7059</v>
      </c>
      <c r="F212" s="22">
        <f>ROUND(10.7059,5)</f>
        <v>10.7059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ROUND(10.915,5)</f>
        <v>10.915</v>
      </c>
      <c r="D214" s="22">
        <f>F214</f>
        <v>10.97153</v>
      </c>
      <c r="E214" s="22">
        <f>F214</f>
        <v>10.97153</v>
      </c>
      <c r="F214" s="22">
        <f>ROUND(10.97153,5)</f>
        <v>10.97153</v>
      </c>
      <c r="G214" s="20"/>
      <c r="H214" s="28"/>
    </row>
    <row r="215" spans="1:8" ht="12.75" customHeight="1">
      <c r="A215" s="30">
        <v>44413</v>
      </c>
      <c r="B215" s="31"/>
      <c r="C215" s="22">
        <f>ROUND(10.915,5)</f>
        <v>10.915</v>
      </c>
      <c r="D215" s="22">
        <f>F215</f>
        <v>11.16526</v>
      </c>
      <c r="E215" s="22">
        <f>F215</f>
        <v>11.16526</v>
      </c>
      <c r="F215" s="22">
        <f>ROUND(11.16526,5)</f>
        <v>11.16526</v>
      </c>
      <c r="G215" s="20"/>
      <c r="H215" s="28"/>
    </row>
    <row r="216" spans="1:8" ht="12.75" customHeight="1">
      <c r="A216" s="30">
        <v>44504</v>
      </c>
      <c r="B216" s="31"/>
      <c r="C216" s="22">
        <f>ROUND(10.915,5)</f>
        <v>10.915</v>
      </c>
      <c r="D216" s="22">
        <f>F216</f>
        <v>11.35519</v>
      </c>
      <c r="E216" s="22">
        <f>F216</f>
        <v>11.35519</v>
      </c>
      <c r="F216" s="22">
        <f>ROUND(11.35519,5)</f>
        <v>11.35519</v>
      </c>
      <c r="G216" s="20"/>
      <c r="H216" s="28"/>
    </row>
    <row r="217" spans="1:8" ht="12.75" customHeight="1">
      <c r="A217" s="30">
        <v>44595</v>
      </c>
      <c r="B217" s="31"/>
      <c r="C217" s="22">
        <f>ROUND(10.915,5)</f>
        <v>10.915</v>
      </c>
      <c r="D217" s="22">
        <f>F217</f>
        <v>11.55877</v>
      </c>
      <c r="E217" s="22">
        <f>F217</f>
        <v>11.55877</v>
      </c>
      <c r="F217" s="22">
        <f>ROUND(11.55877,5)</f>
        <v>11.55877</v>
      </c>
      <c r="G217" s="20"/>
      <c r="H217" s="28"/>
    </row>
    <row r="218" spans="1:8" ht="12.75" customHeight="1">
      <c r="A218" s="30">
        <v>44686</v>
      </c>
      <c r="B218" s="31"/>
      <c r="C218" s="22">
        <f>ROUND(10.915,5)</f>
        <v>10.915</v>
      </c>
      <c r="D218" s="22">
        <f>F218</f>
        <v>11.77187</v>
      </c>
      <c r="E218" s="22">
        <f>F218</f>
        <v>11.77187</v>
      </c>
      <c r="F218" s="22">
        <f>ROUND(11.77187,5)</f>
        <v>11.77187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ROUND(10.96,5)</f>
        <v>10.96</v>
      </c>
      <c r="D220" s="22">
        <f>F220</f>
        <v>11.01715</v>
      </c>
      <c r="E220" s="22">
        <f>F220</f>
        <v>11.01715</v>
      </c>
      <c r="F220" s="22">
        <f>ROUND(11.01715,5)</f>
        <v>11.01715</v>
      </c>
      <c r="G220" s="20"/>
      <c r="H220" s="28"/>
    </row>
    <row r="221" spans="1:8" ht="12.75" customHeight="1">
      <c r="A221" s="30">
        <v>44413</v>
      </c>
      <c r="B221" s="31"/>
      <c r="C221" s="22">
        <f>ROUND(10.96,5)</f>
        <v>10.96</v>
      </c>
      <c r="D221" s="22">
        <f>F221</f>
        <v>11.21349</v>
      </c>
      <c r="E221" s="22">
        <f>F221</f>
        <v>11.21349</v>
      </c>
      <c r="F221" s="22">
        <f>ROUND(11.21349,5)</f>
        <v>11.21349</v>
      </c>
      <c r="G221" s="20"/>
      <c r="H221" s="28"/>
    </row>
    <row r="222" spans="1:8" ht="12.75" customHeight="1">
      <c r="A222" s="30">
        <v>44504</v>
      </c>
      <c r="B222" s="31"/>
      <c r="C222" s="22">
        <f>ROUND(10.96,5)</f>
        <v>10.96</v>
      </c>
      <c r="D222" s="22">
        <f>F222</f>
        <v>11.40614</v>
      </c>
      <c r="E222" s="22">
        <f>F222</f>
        <v>11.40614</v>
      </c>
      <c r="F222" s="22">
        <f>ROUND(11.40614,5)</f>
        <v>11.40614</v>
      </c>
      <c r="G222" s="20"/>
      <c r="H222" s="28"/>
    </row>
    <row r="223" spans="1:8" ht="12.75" customHeight="1">
      <c r="A223" s="30">
        <v>44595</v>
      </c>
      <c r="B223" s="31"/>
      <c r="C223" s="22">
        <f>ROUND(10.96,5)</f>
        <v>10.96</v>
      </c>
      <c r="D223" s="22">
        <f>F223</f>
        <v>11.61323</v>
      </c>
      <c r="E223" s="22">
        <f>F223</f>
        <v>11.61323</v>
      </c>
      <c r="F223" s="22">
        <f>ROUND(11.61323,5)</f>
        <v>11.61323</v>
      </c>
      <c r="G223" s="20"/>
      <c r="H223" s="28"/>
    </row>
    <row r="224" spans="1:8" ht="12.75" customHeight="1">
      <c r="A224" s="30">
        <v>44686</v>
      </c>
      <c r="B224" s="31"/>
      <c r="C224" s="22">
        <f>ROUND(10.96,5)</f>
        <v>10.96</v>
      </c>
      <c r="D224" s="22">
        <f>F224</f>
        <v>11.8302</v>
      </c>
      <c r="E224" s="22">
        <f>F224</f>
        <v>11.8302</v>
      </c>
      <c r="F224" s="22">
        <f>ROUND(11.8302,5)</f>
        <v>11.8302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ROUND(797.11,3)</f>
        <v>797.11</v>
      </c>
      <c r="D226" s="23">
        <f>F226</f>
        <v>799.415</v>
      </c>
      <c r="E226" s="23">
        <f>F226</f>
        <v>799.415</v>
      </c>
      <c r="F226" s="23">
        <f>ROUND(799.415,3)</f>
        <v>799.415</v>
      </c>
      <c r="G226" s="20"/>
      <c r="H226" s="28"/>
    </row>
    <row r="227" spans="1:8" ht="12.75" customHeight="1">
      <c r="A227" s="30">
        <v>44413</v>
      </c>
      <c r="B227" s="31"/>
      <c r="C227" s="23">
        <f>ROUND(797.11,3)</f>
        <v>797.11</v>
      </c>
      <c r="D227" s="23">
        <f>F227</f>
        <v>807.72</v>
      </c>
      <c r="E227" s="23">
        <f>F227</f>
        <v>807.72</v>
      </c>
      <c r="F227" s="23">
        <f>ROUND(807.72,3)</f>
        <v>807.72</v>
      </c>
      <c r="G227" s="20"/>
      <c r="H227" s="28"/>
    </row>
    <row r="228" spans="1:8" ht="12.75" customHeight="1">
      <c r="A228" s="30">
        <v>44504</v>
      </c>
      <c r="B228" s="31"/>
      <c r="C228" s="23">
        <f>ROUND(797.11,3)</f>
        <v>797.11</v>
      </c>
      <c r="D228" s="23">
        <f>F228</f>
        <v>816.697</v>
      </c>
      <c r="E228" s="23">
        <f>F228</f>
        <v>816.697</v>
      </c>
      <c r="F228" s="23">
        <f>ROUND(816.697,3)</f>
        <v>816.697</v>
      </c>
      <c r="G228" s="20"/>
      <c r="H228" s="28"/>
    </row>
    <row r="229" spans="1:8" ht="12.75" customHeight="1">
      <c r="A229" s="30">
        <v>44595</v>
      </c>
      <c r="B229" s="31"/>
      <c r="C229" s="23">
        <f>ROUND(797.11,3)</f>
        <v>797.11</v>
      </c>
      <c r="D229" s="23">
        <f>F229</f>
        <v>825.833</v>
      </c>
      <c r="E229" s="23">
        <f>F229</f>
        <v>825.833</v>
      </c>
      <c r="F229" s="23">
        <f>ROUND(825.833,3)</f>
        <v>825.833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ROUND(776.743,3)</f>
        <v>776.743</v>
      </c>
      <c r="D231" s="23">
        <f>F231</f>
        <v>778.989</v>
      </c>
      <c r="E231" s="23">
        <f>F231</f>
        <v>778.989</v>
      </c>
      <c r="F231" s="23">
        <f>ROUND(778.989,3)</f>
        <v>778.989</v>
      </c>
      <c r="G231" s="20"/>
      <c r="H231" s="28"/>
    </row>
    <row r="232" spans="1:8" ht="12.75" customHeight="1">
      <c r="A232" s="30">
        <v>44413</v>
      </c>
      <c r="B232" s="31"/>
      <c r="C232" s="23">
        <f>ROUND(776.743,3)</f>
        <v>776.743</v>
      </c>
      <c r="D232" s="23">
        <f>F232</f>
        <v>787.081</v>
      </c>
      <c r="E232" s="23">
        <f>F232</f>
        <v>787.081</v>
      </c>
      <c r="F232" s="23">
        <f>ROUND(787.081,3)</f>
        <v>787.081</v>
      </c>
      <c r="G232" s="20"/>
      <c r="H232" s="28"/>
    </row>
    <row r="233" spans="1:8" ht="12.75" customHeight="1">
      <c r="A233" s="30">
        <v>44504</v>
      </c>
      <c r="B233" s="31"/>
      <c r="C233" s="23">
        <f>ROUND(776.743,3)</f>
        <v>776.743</v>
      </c>
      <c r="D233" s="23">
        <f>F233</f>
        <v>795.83</v>
      </c>
      <c r="E233" s="23">
        <f>F233</f>
        <v>795.83</v>
      </c>
      <c r="F233" s="23">
        <f>ROUND(795.83,3)</f>
        <v>795.83</v>
      </c>
      <c r="G233" s="20"/>
      <c r="H233" s="28"/>
    </row>
    <row r="234" spans="1:8" ht="12.75" customHeight="1">
      <c r="A234" s="30">
        <v>44595</v>
      </c>
      <c r="B234" s="31"/>
      <c r="C234" s="23">
        <f>ROUND(776.743,3)</f>
        <v>776.743</v>
      </c>
      <c r="D234" s="23">
        <f>F234</f>
        <v>804.732</v>
      </c>
      <c r="E234" s="23">
        <f>F234</f>
        <v>804.732</v>
      </c>
      <c r="F234" s="23">
        <f>ROUND(804.732,3)</f>
        <v>804.732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ROUND(861.313,3)</f>
        <v>861.313</v>
      </c>
      <c r="D236" s="23">
        <f>F236</f>
        <v>863.803</v>
      </c>
      <c r="E236" s="23">
        <f>F236</f>
        <v>863.803</v>
      </c>
      <c r="F236" s="23">
        <f>ROUND(863.803,3)</f>
        <v>863.803</v>
      </c>
      <c r="G236" s="20"/>
      <c r="H236" s="28"/>
    </row>
    <row r="237" spans="1:8" ht="12.75" customHeight="1">
      <c r="A237" s="30">
        <v>44413</v>
      </c>
      <c r="B237" s="31"/>
      <c r="C237" s="23">
        <f>ROUND(861.313,3)</f>
        <v>861.313</v>
      </c>
      <c r="D237" s="23">
        <f>F237</f>
        <v>872.777</v>
      </c>
      <c r="E237" s="23">
        <f>F237</f>
        <v>872.777</v>
      </c>
      <c r="F237" s="23">
        <f>ROUND(872.777,3)</f>
        <v>872.777</v>
      </c>
      <c r="G237" s="20"/>
      <c r="H237" s="28"/>
    </row>
    <row r="238" spans="1:8" ht="12.75" customHeight="1">
      <c r="A238" s="30">
        <v>44504</v>
      </c>
      <c r="B238" s="31"/>
      <c r="C238" s="23">
        <f>ROUND(861.313,3)</f>
        <v>861.313</v>
      </c>
      <c r="D238" s="23">
        <f>F238</f>
        <v>882.478</v>
      </c>
      <c r="E238" s="23">
        <f>F238</f>
        <v>882.478</v>
      </c>
      <c r="F238" s="23">
        <f>ROUND(882.478,3)</f>
        <v>882.478</v>
      </c>
      <c r="G238" s="20"/>
      <c r="H238" s="28"/>
    </row>
    <row r="239" spans="1:8" ht="12.75" customHeight="1">
      <c r="A239" s="30">
        <v>44595</v>
      </c>
      <c r="B239" s="31"/>
      <c r="C239" s="23">
        <f>ROUND(861.313,3)</f>
        <v>861.313</v>
      </c>
      <c r="D239" s="23">
        <f>F239</f>
        <v>892.349</v>
      </c>
      <c r="E239" s="23">
        <f>F239</f>
        <v>892.349</v>
      </c>
      <c r="F239" s="23">
        <f>ROUND(892.349,3)</f>
        <v>892.349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ROUND(760.196,3)</f>
        <v>760.196</v>
      </c>
      <c r="D241" s="23">
        <f>F241</f>
        <v>762.394</v>
      </c>
      <c r="E241" s="23">
        <f>F241</f>
        <v>762.394</v>
      </c>
      <c r="F241" s="23">
        <f>ROUND(762.394,3)</f>
        <v>762.394</v>
      </c>
      <c r="G241" s="20"/>
      <c r="H241" s="28"/>
    </row>
    <row r="242" spans="1:8" ht="12.75" customHeight="1">
      <c r="A242" s="30">
        <v>44413</v>
      </c>
      <c r="B242" s="31"/>
      <c r="C242" s="23">
        <f>ROUND(760.196,3)</f>
        <v>760.196</v>
      </c>
      <c r="D242" s="23">
        <f>F242</f>
        <v>770.314</v>
      </c>
      <c r="E242" s="23">
        <f>F242</f>
        <v>770.314</v>
      </c>
      <c r="F242" s="23">
        <f>ROUND(770.314,3)</f>
        <v>770.314</v>
      </c>
      <c r="G242" s="20"/>
      <c r="H242" s="28"/>
    </row>
    <row r="243" spans="1:8" ht="12.75" customHeight="1">
      <c r="A243" s="30">
        <v>44504</v>
      </c>
      <c r="B243" s="31"/>
      <c r="C243" s="23">
        <f>ROUND(760.196,3)</f>
        <v>760.196</v>
      </c>
      <c r="D243" s="23">
        <f>F243</f>
        <v>778.876</v>
      </c>
      <c r="E243" s="23">
        <f>F243</f>
        <v>778.876</v>
      </c>
      <c r="F243" s="23">
        <f>ROUND(778.876,3)</f>
        <v>778.876</v>
      </c>
      <c r="G243" s="20"/>
      <c r="H243" s="28"/>
    </row>
    <row r="244" spans="1:8" ht="12.75" customHeight="1">
      <c r="A244" s="30">
        <v>44595</v>
      </c>
      <c r="B244" s="31"/>
      <c r="C244" s="23">
        <f>ROUND(760.196,3)</f>
        <v>760.196</v>
      </c>
      <c r="D244" s="23">
        <f>F244</f>
        <v>787.588</v>
      </c>
      <c r="E244" s="23">
        <f>F244</f>
        <v>787.588</v>
      </c>
      <c r="F244" s="23">
        <f>ROUND(787.588,3)</f>
        <v>787.588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ROUND(280.317776857545,3)</f>
        <v>280.318</v>
      </c>
      <c r="D246" s="23">
        <f>F246</f>
        <v>281.149</v>
      </c>
      <c r="E246" s="23">
        <f>F246</f>
        <v>281.149</v>
      </c>
      <c r="F246" s="23">
        <f>ROUND(281.149,3)</f>
        <v>281.149</v>
      </c>
      <c r="G246" s="20"/>
      <c r="H246" s="28"/>
    </row>
    <row r="247" spans="1:8" ht="12.75" customHeight="1">
      <c r="A247" s="30">
        <v>44413</v>
      </c>
      <c r="B247" s="31"/>
      <c r="C247" s="23">
        <f>ROUND(280.317776857545,3)</f>
        <v>280.318</v>
      </c>
      <c r="D247" s="23">
        <f>F247</f>
        <v>284.139</v>
      </c>
      <c r="E247" s="23">
        <f>F247</f>
        <v>284.139</v>
      </c>
      <c r="F247" s="23">
        <f>ROUND(284.139,3)</f>
        <v>284.139</v>
      </c>
      <c r="G247" s="20"/>
      <c r="H247" s="28"/>
    </row>
    <row r="248" spans="1:8" ht="12.75" customHeight="1">
      <c r="A248" s="30">
        <v>44504</v>
      </c>
      <c r="B248" s="31"/>
      <c r="C248" s="23">
        <f>ROUND(280.317776857545,3)</f>
        <v>280.318</v>
      </c>
      <c r="D248" s="23">
        <f>F248</f>
        <v>287.367</v>
      </c>
      <c r="E248" s="23">
        <f>F248</f>
        <v>287.367</v>
      </c>
      <c r="F248" s="23">
        <f>ROUND(287.367,3)</f>
        <v>287.367</v>
      </c>
      <c r="G248" s="20"/>
      <c r="H248" s="28"/>
    </row>
    <row r="249" spans="1:8" ht="12.75" customHeight="1">
      <c r="A249" s="30">
        <v>44595</v>
      </c>
      <c r="B249" s="31"/>
      <c r="C249" s="23">
        <f>ROUND(280.317776857545,3)</f>
        <v>280.318</v>
      </c>
      <c r="D249" s="23">
        <f>F249</f>
        <v>290.649</v>
      </c>
      <c r="E249" s="23">
        <f>F249</f>
        <v>290.649</v>
      </c>
      <c r="F249" s="23">
        <f>ROUND(290.649,3)</f>
        <v>290.649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ROUND(751.052,3)</f>
        <v>751.052</v>
      </c>
      <c r="D251" s="23">
        <f>F251</f>
        <v>753.223</v>
      </c>
      <c r="E251" s="23">
        <f>F251</f>
        <v>753.223</v>
      </c>
      <c r="F251" s="23">
        <f>ROUND(753.223,3)</f>
        <v>753.223</v>
      </c>
      <c r="G251" s="20"/>
      <c r="H251" s="28"/>
    </row>
    <row r="252" spans="1:8" ht="12.75" customHeight="1">
      <c r="A252" s="30">
        <v>44413</v>
      </c>
      <c r="B252" s="31"/>
      <c r="C252" s="23">
        <f>ROUND(751.052,3)</f>
        <v>751.052</v>
      </c>
      <c r="D252" s="23">
        <f>F252</f>
        <v>761.049</v>
      </c>
      <c r="E252" s="23">
        <f>F252</f>
        <v>761.049</v>
      </c>
      <c r="F252" s="23">
        <f>ROUND(761.049,3)</f>
        <v>761.049</v>
      </c>
      <c r="G252" s="20"/>
      <c r="H252" s="28"/>
    </row>
    <row r="253" spans="1:8" ht="12.75" customHeight="1">
      <c r="A253" s="30">
        <v>44504</v>
      </c>
      <c r="B253" s="31"/>
      <c r="C253" s="23">
        <f>ROUND(751.052,3)</f>
        <v>751.052</v>
      </c>
      <c r="D253" s="23">
        <f>F253</f>
        <v>769.508</v>
      </c>
      <c r="E253" s="23">
        <f>F253</f>
        <v>769.508</v>
      </c>
      <c r="F253" s="23">
        <f>ROUND(769.508,3)</f>
        <v>769.508</v>
      </c>
      <c r="G253" s="20"/>
      <c r="H253" s="28"/>
    </row>
    <row r="254" spans="1:8" ht="12.75" customHeight="1">
      <c r="A254" s="30">
        <v>44595</v>
      </c>
      <c r="B254" s="31"/>
      <c r="C254" s="23">
        <f>ROUND(751.052,3)</f>
        <v>751.052</v>
      </c>
      <c r="D254" s="23">
        <f>F254</f>
        <v>778.115</v>
      </c>
      <c r="E254" s="23">
        <f>F254</f>
        <v>778.115</v>
      </c>
      <c r="F254" s="23">
        <f>ROUND(778.115,3)</f>
        <v>778.115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6">
        <v>44307</v>
      </c>
      <c r="B256" s="47"/>
      <c r="C256" s="45">
        <v>3.667</v>
      </c>
      <c r="D256" s="45">
        <v>3.702</v>
      </c>
      <c r="E256" s="45">
        <v>3.648</v>
      </c>
      <c r="F256" s="45">
        <v>3.675</v>
      </c>
      <c r="G256" s="43"/>
      <c r="H256" s="44"/>
    </row>
    <row r="257" spans="1:8" ht="12.75" customHeight="1">
      <c r="A257" s="46">
        <v>44335</v>
      </c>
      <c r="B257" s="47">
        <v>44180</v>
      </c>
      <c r="C257" s="45">
        <v>3.667</v>
      </c>
      <c r="D257" s="45">
        <v>3.722</v>
      </c>
      <c r="E257" s="45">
        <v>3.658</v>
      </c>
      <c r="F257" s="45">
        <v>3.69</v>
      </c>
      <c r="G257" s="43"/>
      <c r="H257" s="44"/>
    </row>
    <row r="258" spans="1:8" ht="12.75" customHeight="1">
      <c r="A258" s="46">
        <v>44362</v>
      </c>
      <c r="B258" s="47">
        <v>44216</v>
      </c>
      <c r="C258" s="45">
        <v>3.667</v>
      </c>
      <c r="D258" s="45">
        <v>3.752</v>
      </c>
      <c r="E258" s="45">
        <v>3.718</v>
      </c>
      <c r="F258" s="45">
        <v>3.735</v>
      </c>
      <c r="G258" s="43"/>
      <c r="H258" s="44"/>
    </row>
    <row r="259" spans="1:8" ht="12.75" customHeight="1">
      <c r="A259" s="46">
        <v>44398</v>
      </c>
      <c r="B259" s="47">
        <v>44244</v>
      </c>
      <c r="C259" s="45">
        <v>3.667</v>
      </c>
      <c r="D259" s="45">
        <v>3.802</v>
      </c>
      <c r="E259" s="45">
        <v>3.738</v>
      </c>
      <c r="F259" s="45">
        <v>3.77</v>
      </c>
      <c r="G259" s="43"/>
      <c r="H259" s="44"/>
    </row>
    <row r="260" spans="1:8" ht="12.75" customHeight="1">
      <c r="A260" s="46">
        <v>44426</v>
      </c>
      <c r="B260" s="47">
        <v>44272</v>
      </c>
      <c r="C260" s="45">
        <v>3.667</v>
      </c>
      <c r="D260" s="45">
        <v>3.862</v>
      </c>
      <c r="E260" s="45">
        <v>3.798</v>
      </c>
      <c r="F260" s="45">
        <v>3.83</v>
      </c>
      <c r="G260" s="43"/>
      <c r="H260" s="44"/>
    </row>
    <row r="261" spans="1:8" ht="12.75" customHeight="1">
      <c r="A261" s="46">
        <v>44454</v>
      </c>
      <c r="B261" s="47">
        <v>44307</v>
      </c>
      <c r="C261" s="45">
        <v>3.667</v>
      </c>
      <c r="D261" s="45">
        <v>3.872</v>
      </c>
      <c r="E261" s="45">
        <v>3.838</v>
      </c>
      <c r="F261" s="45">
        <v>3.855</v>
      </c>
      <c r="G261" s="43"/>
      <c r="H261" s="44"/>
    </row>
    <row r="262" spans="1:8" ht="12.75" customHeight="1">
      <c r="A262" s="46">
        <v>44545</v>
      </c>
      <c r="B262" s="47">
        <v>44362</v>
      </c>
      <c r="C262" s="45">
        <v>3.667</v>
      </c>
      <c r="D262" s="45">
        <v>4.142</v>
      </c>
      <c r="E262" s="45">
        <v>4.098</v>
      </c>
      <c r="F262" s="45">
        <v>4.12</v>
      </c>
      <c r="G262" s="43"/>
      <c r="H262" s="44"/>
    </row>
    <row r="263" spans="1:8" ht="12.75" customHeight="1">
      <c r="A263" s="46">
        <v>44636</v>
      </c>
      <c r="B263" s="47">
        <v>44454</v>
      </c>
      <c r="C263" s="45">
        <v>3.667</v>
      </c>
      <c r="D263" s="45">
        <v>4.612</v>
      </c>
      <c r="E263" s="45">
        <v>3.878</v>
      </c>
      <c r="F263" s="45">
        <v>4.245</v>
      </c>
      <c r="G263" s="43"/>
      <c r="H263" s="44"/>
    </row>
    <row r="264" spans="1:8" ht="12.75" customHeight="1">
      <c r="A264" s="46">
        <v>44727</v>
      </c>
      <c r="B264" s="47">
        <v>44545</v>
      </c>
      <c r="C264" s="45">
        <v>3.667</v>
      </c>
      <c r="D264" s="45">
        <v>4.712</v>
      </c>
      <c r="E264" s="45">
        <v>4.648</v>
      </c>
      <c r="F264" s="45">
        <v>4.68</v>
      </c>
      <c r="G264" s="43"/>
      <c r="H264" s="44"/>
    </row>
    <row r="265" spans="1:8" ht="12.75" customHeight="1">
      <c r="A265" s="46">
        <v>44825</v>
      </c>
      <c r="B265" s="47">
        <v>44636</v>
      </c>
      <c r="C265" s="45">
        <v>3.667</v>
      </c>
      <c r="D265" s="45">
        <v>5.102</v>
      </c>
      <c r="E265" s="45">
        <v>4.488</v>
      </c>
      <c r="F265" s="45">
        <v>4.795</v>
      </c>
      <c r="G265" s="43"/>
      <c r="H265" s="44"/>
    </row>
    <row r="266" spans="1:8" ht="12.75" customHeight="1">
      <c r="A266" s="46">
        <v>44916</v>
      </c>
      <c r="B266" s="47">
        <v>44727</v>
      </c>
      <c r="C266" s="45">
        <v>3.667</v>
      </c>
      <c r="D266" s="45">
        <v>5.212</v>
      </c>
      <c r="E266" s="45">
        <v>5.118</v>
      </c>
      <c r="F266" s="45">
        <v>5.165</v>
      </c>
      <c r="G266" s="43"/>
      <c r="H266" s="44"/>
    </row>
    <row r="267" spans="1:8" ht="12.75" customHeight="1">
      <c r="A267" s="46">
        <v>45000</v>
      </c>
      <c r="B267" s="47">
        <v>44825</v>
      </c>
      <c r="C267" s="45">
        <v>3.667</v>
      </c>
      <c r="D267" s="45">
        <v>5.582</v>
      </c>
      <c r="E267" s="45">
        <v>4.968</v>
      </c>
      <c r="F267" s="45">
        <v>5.275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ROUND(92.3447058052033,2)</f>
        <v>92.34</v>
      </c>
      <c r="D269" s="20">
        <f>F269</f>
        <v>86.71</v>
      </c>
      <c r="E269" s="20">
        <f>F269</f>
        <v>86.71</v>
      </c>
      <c r="F269" s="20">
        <f>ROUND(86.7115110613254,2)</f>
        <v>86.71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ROUND(90.7724912446743,2)</f>
        <v>90.77</v>
      </c>
      <c r="D271" s="20">
        <f>F271</f>
        <v>82.89</v>
      </c>
      <c r="E271" s="20">
        <f>F271</f>
        <v>82.89</v>
      </c>
      <c r="F271" s="20">
        <f>ROUND(82.8938072263728,2)</f>
        <v>82.89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ROUND(92.3447058052033,5)</f>
        <v>92.34471</v>
      </c>
      <c r="D273" s="22">
        <f>F273</f>
        <v>90.4327</v>
      </c>
      <c r="E273" s="22">
        <f>F273</f>
        <v>90.4327</v>
      </c>
      <c r="F273" s="22">
        <f>ROUND(90.432701621536,5)</f>
        <v>90.4327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ROUND(92.3447058052033,5)</f>
        <v>92.34471</v>
      </c>
      <c r="D275" s="22">
        <f>F275</f>
        <v>89.42586</v>
      </c>
      <c r="E275" s="22">
        <f>F275</f>
        <v>89.42586</v>
      </c>
      <c r="F275" s="22">
        <f>ROUND(89.4258610491854,5)</f>
        <v>89.42586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ROUND(92.3447058052033,5)</f>
        <v>92.34471</v>
      </c>
      <c r="D277" s="22">
        <f>F277</f>
        <v>90.73104</v>
      </c>
      <c r="E277" s="22">
        <f>F277</f>
        <v>90.73104</v>
      </c>
      <c r="F277" s="22">
        <f>ROUND(90.7310370808259,5)</f>
        <v>90.73104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ROUND(92.3447058052033,5)</f>
        <v>92.34471</v>
      </c>
      <c r="D279" s="22">
        <f>F279</f>
        <v>90.19938</v>
      </c>
      <c r="E279" s="22">
        <f>F279</f>
        <v>90.19938</v>
      </c>
      <c r="F279" s="22">
        <f>ROUND(90.1993808229622,5)</f>
        <v>90.19938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ROUND(92.3447058052033,5)</f>
        <v>92.34471</v>
      </c>
      <c r="D281" s="22">
        <f>F281</f>
        <v>90.39679</v>
      </c>
      <c r="E281" s="22">
        <f>F281</f>
        <v>90.39679</v>
      </c>
      <c r="F281" s="22">
        <f>ROUND(90.3967922570701,5)</f>
        <v>90.39679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ROUND(92.3447058052033,5)</f>
        <v>92.34471</v>
      </c>
      <c r="D283" s="22">
        <f>F283</f>
        <v>93.61744</v>
      </c>
      <c r="E283" s="22">
        <f>F283</f>
        <v>93.61744</v>
      </c>
      <c r="F283" s="22">
        <f>ROUND(93.617439507441,5)</f>
        <v>93.61744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ROUND(92.3447058052033,2)</f>
        <v>92.34</v>
      </c>
      <c r="D285" s="20">
        <f>F285</f>
        <v>92.34</v>
      </c>
      <c r="E285" s="20">
        <f>F285</f>
        <v>92.34</v>
      </c>
      <c r="F285" s="20">
        <f>ROUND(92.3447058052033,2)</f>
        <v>92.34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ROUND(92.3447058052033,2)</f>
        <v>92.34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ROUND(90.7724912446743,5)</f>
        <v>90.77249</v>
      </c>
      <c r="D289" s="22">
        <f>F289</f>
        <v>81.15567</v>
      </c>
      <c r="E289" s="22">
        <f>F289</f>
        <v>81.15567</v>
      </c>
      <c r="F289" s="22">
        <f>ROUND(81.155672909671,5)</f>
        <v>81.15567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ROUND(90.7724912446743,5)</f>
        <v>90.77249</v>
      </c>
      <c r="D291" s="22">
        <f>F291</f>
        <v>77.80256</v>
      </c>
      <c r="E291" s="22">
        <f>F291</f>
        <v>77.80256</v>
      </c>
      <c r="F291" s="22">
        <f>ROUND(77.8025592658365,5)</f>
        <v>77.80256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ROUND(90.7724912446743,5)</f>
        <v>90.77249</v>
      </c>
      <c r="D293" s="22">
        <f>F293</f>
        <v>76.33684</v>
      </c>
      <c r="E293" s="22">
        <f>F293</f>
        <v>76.33684</v>
      </c>
      <c r="F293" s="22">
        <f>ROUND(76.3368368519598,5)</f>
        <v>76.33684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ROUND(90.7724912446743,5)</f>
        <v>90.77249</v>
      </c>
      <c r="D295" s="22">
        <f>F295</f>
        <v>78.48474</v>
      </c>
      <c r="E295" s="22">
        <f>F295</f>
        <v>78.48474</v>
      </c>
      <c r="F295" s="22">
        <f>ROUND(78.4847387297131,5)</f>
        <v>78.48474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ROUND(90.7724912446743,5)</f>
        <v>90.77249</v>
      </c>
      <c r="D297" s="22">
        <f>F297</f>
        <v>82.60406</v>
      </c>
      <c r="E297" s="22">
        <f>F297</f>
        <v>82.60406</v>
      </c>
      <c r="F297" s="22">
        <f>ROUND(82.6040645793537,5)</f>
        <v>82.60406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ROUND(90.7724912446743,5)</f>
        <v>90.77249</v>
      </c>
      <c r="D299" s="22">
        <f>F299</f>
        <v>81.21355</v>
      </c>
      <c r="E299" s="22">
        <f>F299</f>
        <v>81.21355</v>
      </c>
      <c r="F299" s="22">
        <f>ROUND(81.2135539946121,5)</f>
        <v>81.21355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ROUND(90.7724912446743,5)</f>
        <v>90.77249</v>
      </c>
      <c r="D301" s="22">
        <f>F301</f>
        <v>83.38747</v>
      </c>
      <c r="E301" s="22">
        <f>F301</f>
        <v>83.38747</v>
      </c>
      <c r="F301" s="22">
        <f>ROUND(83.3874690275455,5)</f>
        <v>83.38747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ROUND(90.7724912446743,5)</f>
        <v>90.77249</v>
      </c>
      <c r="D303" s="22">
        <f>F303</f>
        <v>89.26934</v>
      </c>
      <c r="E303" s="22">
        <f>F303</f>
        <v>89.26934</v>
      </c>
      <c r="F303" s="22">
        <f>ROUND(89.2693359631216,5)</f>
        <v>89.26934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ROUND(90.7724912446743,2)</f>
        <v>90.77</v>
      </c>
      <c r="D305" s="20">
        <f>F305</f>
        <v>90.77</v>
      </c>
      <c r="E305" s="20">
        <f>F305</f>
        <v>90.77</v>
      </c>
      <c r="F305" s="20">
        <f>ROUND(90.7724912446743,2)</f>
        <v>90.77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ROUND(90.7724912446743,2)</f>
        <v>90.77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2021-04-09T15:50:50Z</dcterms:modified>
  <cp:category/>
  <cp:version/>
  <cp:contentType/>
  <cp:contentStatus/>
</cp:coreProperties>
</file>