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<sst xmlns="http://schemas.openxmlformats.org/spreadsheetml/2006/main" count="44" uniqueCount="37">
  <si>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OF THE JSE OFFER TO PURCHASE SAFEX</t>
  </si>
  <si>
    <t xml:space="preserve">Financial </t>
  </si>
  <si>
    <t>Agricultural</t>
  </si>
  <si>
    <t>TOTAL</t>
  </si>
  <si>
    <t>Markets</t>
  </si>
  <si>
    <t>Division</t>
  </si>
  <si>
    <t>Combined reserves at 30 June 2001</t>
  </si>
  <si>
    <t xml:space="preserve">  (per Management accounts)</t>
  </si>
  <si>
    <t>Less: Community Fund Reserve</t>
  </si>
  <si>
    <t>Less: FSG Financial Services (Pty) Ltd</t>
  </si>
  <si>
    <t>Adjusted reserves at 30 June 2001</t>
  </si>
  <si>
    <t>Cash consideration split between markets</t>
  </si>
  <si>
    <t>Original cash consideration of JSE Offer</t>
  </si>
  <si>
    <t>Less: Allocation of additional rights to</t>
  </si>
  <si>
    <t xml:space="preserve">         certain members in terms of election</t>
  </si>
  <si>
    <t>Plus: Adjustment factor 8,75% for 37 days</t>
  </si>
  <si>
    <t xml:space="preserve">        on original cash less additional rights</t>
  </si>
  <si>
    <t xml:space="preserve">Less: General Contingencies </t>
  </si>
  <si>
    <t xml:space="preserve"> </t>
  </si>
  <si>
    <t xml:space="preserve">         IT Contingency</t>
  </si>
  <si>
    <t>Payment to CEO Mr P J Birley</t>
  </si>
  <si>
    <t>Payment to Seat holders</t>
  </si>
  <si>
    <t xml:space="preserve">          Factor thereon</t>
  </si>
  <si>
    <t>Payment for recognition in Fidelity Fund</t>
  </si>
  <si>
    <t>Business</t>
  </si>
  <si>
    <t>Fidelity Fund</t>
  </si>
  <si>
    <t>Expenses</t>
  </si>
  <si>
    <t>BREAKDOWN OF SECOND PAYMENT TO SAFEX MEMBERS IN TERMS</t>
  </si>
  <si>
    <t>Initial Payment per Agreement</t>
  </si>
  <si>
    <t>SECOND PAYMENT being:</t>
  </si>
  <si>
    <t>INITIAL PAYMENT to members 12,5% STC withheld</t>
  </si>
  <si>
    <t>12,5% STC withheld now paid</t>
  </si>
  <si>
    <t>Interest to October 2001</t>
  </si>
  <si>
    <t>Interest November 2001 to December 2002</t>
  </si>
  <si>
    <t>AMOUNT AVAILABLE</t>
  </si>
  <si>
    <t>Interest  - November 2001 to December 2002</t>
  </si>
  <si>
    <t>12,5% withheld on 19 October 2001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</si>
</sst>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9" fontId="0" fillId="0" borderId="2" xfId="0" applyNumberFormat="1" applyFont="1" applyBorder="1" applyAlignment="1">
      <alignment horizontal="center"/>
    </xf>
    <xf numFmtId="169" fontId="0" fillId="0" borderId="2" xfId="0" applyNumberFormat="1" applyBorder="1" applyAlignment="1">
      <alignment/>
    </xf>
    <xf numFmtId="16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9" fontId="2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9" fontId="0" fillId="0" borderId="6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8" xfId="0" applyNumberFormat="1" applyBorder="1" applyAlignment="1">
      <alignment/>
    </xf>
    <xf numFmtId="169" fontId="0" fillId="0" borderId="9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8"/>
  <sheetViews>
    <sheetView tabSelected="1" workbookViewId="0" topLeftCell="A7">
      <selection activeCell="A40" sqref="A40"/>
    </sheetView>
  </sheetViews>
  <sheetFormatPr defaultColWidth="9.140625" defaultRowHeight="12.75"/>
  <cols>
    <col min="1" max="1" width="44.7109375" style="0" customWidth="1"/>
    <col min="2" max="2" width="14.140625" style="0" customWidth="1"/>
    <col min="3" max="3" width="15.00390625" style="0" customWidth="1"/>
    <col min="4" max="4" width="14.28125" style="0" customWidth="1"/>
    <col min="5" max="5" width="14.7109375" style="0" bestFit="1" customWidth="1"/>
    <col min="7" max="7" width="37.140625" style="0" bestFit="1" customWidth="1"/>
    <col min="8" max="8" width="12.28125" style="0" bestFit="1" customWidth="1"/>
    <col min="9" max="9" width="11.8515625" style="0" bestFit="1" customWidth="1"/>
    <col min="10" max="10" width="12.28125" style="0" bestFit="1" customWidth="1"/>
  </cols>
  <sheetData>
    <row r="3" ht="12.75">
      <c r="A3" t="s">
        <v>27</v>
      </c>
    </row>
    <row r="4" ht="12.75">
      <c r="A4" t="s">
        <v>0</v>
      </c>
    </row>
    <row r="6" spans="2:4" ht="12.75">
      <c r="B6" s="1" t="s">
        <v>1</v>
      </c>
      <c r="C6" s="1" t="s">
        <v>2</v>
      </c>
      <c r="D6" s="1" t="s">
        <v>3</v>
      </c>
    </row>
    <row r="7" spans="2:4" ht="12.75">
      <c r="B7" s="1" t="s">
        <v>4</v>
      </c>
      <c r="C7" s="1" t="s">
        <v>4</v>
      </c>
      <c r="D7" s="1"/>
    </row>
    <row r="8" spans="2:4" ht="12.75">
      <c r="B8" s="1"/>
      <c r="C8" s="1" t="s">
        <v>5</v>
      </c>
      <c r="D8" s="1"/>
    </row>
    <row r="9" ht="12.75">
      <c r="D9" s="1"/>
    </row>
    <row r="10" spans="1:4" ht="12.75">
      <c r="A10" t="s">
        <v>6</v>
      </c>
      <c r="B10" s="2">
        <f>154536666+1800000</f>
        <v>156336666</v>
      </c>
      <c r="C10" s="2">
        <v>42541830</v>
      </c>
      <c r="D10" s="2">
        <f>+B10+C10</f>
        <v>198878496</v>
      </c>
    </row>
    <row r="11" spans="1:4" ht="12.75">
      <c r="A11" t="s">
        <v>7</v>
      </c>
      <c r="B11" s="2"/>
      <c r="C11" s="2"/>
      <c r="D11" s="2"/>
    </row>
    <row r="12" spans="1:4" ht="12.75">
      <c r="A12" t="s">
        <v>8</v>
      </c>
      <c r="B12" s="2">
        <v>-3080377</v>
      </c>
      <c r="C12" s="2"/>
      <c r="D12" s="2">
        <f>+B12+C12</f>
        <v>-3080377</v>
      </c>
    </row>
    <row r="13" spans="1:4" ht="12.75">
      <c r="A13" t="s">
        <v>9</v>
      </c>
      <c r="B13" s="3">
        <v>-7200000</v>
      </c>
      <c r="C13" s="3"/>
      <c r="D13" s="3">
        <f>+B13+C13</f>
        <v>-7200000</v>
      </c>
    </row>
    <row r="14" spans="1:4" ht="13.5" thickBot="1">
      <c r="A14" t="s">
        <v>10</v>
      </c>
      <c r="B14" s="4">
        <f>SUM(B10:B13)</f>
        <v>146056289</v>
      </c>
      <c r="C14" s="4">
        <f>SUM(C10:C13)</f>
        <v>42541830</v>
      </c>
      <c r="D14" s="5">
        <f>+B14+C14</f>
        <v>188598119</v>
      </c>
    </row>
    <row r="15" spans="2:4" ht="12.75">
      <c r="B15" s="2"/>
      <c r="C15" s="2"/>
      <c r="D15" s="6"/>
    </row>
    <row r="16" spans="1:4" ht="12.75">
      <c r="A16" t="s">
        <v>11</v>
      </c>
      <c r="B16" s="7">
        <f>+B18/B14</f>
        <v>0.7741328550391966</v>
      </c>
      <c r="C16" s="7">
        <f>+C18/C14</f>
        <v>0.7741328475996448</v>
      </c>
      <c r="D16" s="7">
        <f>+D18/D14</f>
        <v>0.7741328533610666</v>
      </c>
    </row>
    <row r="18" spans="1:4" ht="12.75">
      <c r="A18" t="s">
        <v>12</v>
      </c>
      <c r="B18" s="6">
        <v>113066972</v>
      </c>
      <c r="C18" s="6">
        <v>32933028</v>
      </c>
      <c r="D18" s="6">
        <f>+B18+C18</f>
        <v>146000000</v>
      </c>
    </row>
    <row r="19" spans="2:4" ht="12.75">
      <c r="B19" s="10"/>
      <c r="C19" s="10"/>
      <c r="D19" s="10"/>
    </row>
    <row r="20" spans="1:4" ht="12.75">
      <c r="A20" t="s">
        <v>13</v>
      </c>
      <c r="B20" s="6">
        <f>-118*43411</f>
        <v>-5122498</v>
      </c>
      <c r="C20" s="6">
        <f>-84*38518</f>
        <v>-3235512</v>
      </c>
      <c r="D20" s="6">
        <f>+B20+C20</f>
        <v>-8358010</v>
      </c>
    </row>
    <row r="21" spans="1:4" ht="12.75">
      <c r="A21" t="s">
        <v>14</v>
      </c>
      <c r="B21" s="8"/>
      <c r="C21" s="8"/>
      <c r="D21" s="8"/>
    </row>
    <row r="22" spans="2:4" ht="12.75">
      <c r="B22" s="6">
        <f>SUM(B18:B21)</f>
        <v>107944474</v>
      </c>
      <c r="C22" s="6">
        <f>SUM(C18:C21)</f>
        <v>29697516</v>
      </c>
      <c r="D22" s="6">
        <f>SUM(D18:D21)</f>
        <v>137641990</v>
      </c>
    </row>
    <row r="23" spans="2:4" ht="12.75">
      <c r="B23" s="9"/>
      <c r="C23" s="9"/>
      <c r="D23" s="9"/>
    </row>
    <row r="24" spans="1:4" ht="12.75">
      <c r="A24" t="s">
        <v>17</v>
      </c>
      <c r="B24" s="6">
        <f>(25857111+6795615)*-1</f>
        <v>-32652726</v>
      </c>
      <c r="C24" s="6">
        <f>(7243451+1909885)*-1</f>
        <v>-9153336</v>
      </c>
      <c r="D24" s="9">
        <f>+B24+C24</f>
        <v>-41806062</v>
      </c>
    </row>
    <row r="25" ht="12.75">
      <c r="A25" t="s">
        <v>18</v>
      </c>
    </row>
    <row r="26" spans="1:4" ht="12.75">
      <c r="A26" t="s">
        <v>19</v>
      </c>
      <c r="B26" s="6">
        <v>-1500000</v>
      </c>
      <c r="C26" s="6">
        <v>-1500000</v>
      </c>
      <c r="D26" s="9">
        <f>+B26+C26</f>
        <v>-3000000</v>
      </c>
    </row>
    <row r="27" spans="1:4" ht="12.75">
      <c r="A27" t="s">
        <v>18</v>
      </c>
      <c r="B27" s="11"/>
      <c r="C27" s="11"/>
      <c r="D27" s="11"/>
    </row>
    <row r="28" spans="1:4" ht="12.75">
      <c r="A28" s="24" t="s">
        <v>28</v>
      </c>
      <c r="B28" s="12">
        <f>SUM(B22:B27)</f>
        <v>73791748</v>
      </c>
      <c r="C28" s="12">
        <f>SUM(C22:C27)</f>
        <v>19044180</v>
      </c>
      <c r="D28" s="12">
        <f>SUM(D22:D27)</f>
        <v>92835928</v>
      </c>
    </row>
    <row r="29" spans="1:4" ht="12.75">
      <c r="A29" t="s">
        <v>15</v>
      </c>
      <c r="B29" s="9">
        <v>957452.6974657534</v>
      </c>
      <c r="C29" s="9">
        <v>263412.8987671233</v>
      </c>
      <c r="D29" s="9">
        <v>1220865.5962328766</v>
      </c>
    </row>
    <row r="30" spans="1:4" ht="12.75">
      <c r="A30" t="s">
        <v>16</v>
      </c>
      <c r="B30" s="8"/>
      <c r="C30" s="8"/>
      <c r="D30" s="8"/>
    </row>
    <row r="31" spans="2:4" ht="12.75">
      <c r="B31" s="6">
        <f>+B28+B29</f>
        <v>74749200.69746575</v>
      </c>
      <c r="C31" s="6">
        <f>+C28+C29</f>
        <v>19307592.898767125</v>
      </c>
      <c r="D31" s="6">
        <f>+B31+C31</f>
        <v>94056793.59623288</v>
      </c>
    </row>
    <row r="32" spans="1:4" ht="12.75">
      <c r="A32" t="s">
        <v>20</v>
      </c>
      <c r="B32" s="6">
        <v>-1800000</v>
      </c>
      <c r="C32" s="6">
        <v>-600000</v>
      </c>
      <c r="D32" s="9">
        <f>+B32+C32</f>
        <v>-2400000</v>
      </c>
    </row>
    <row r="33" ht="12.75">
      <c r="A33" t="s">
        <v>30</v>
      </c>
    </row>
    <row r="34" spans="1:4" ht="12.75">
      <c r="A34" t="s">
        <v>21</v>
      </c>
      <c r="B34" s="6">
        <v>-26627232.625</v>
      </c>
      <c r="C34" s="6">
        <v>-13361817.875</v>
      </c>
      <c r="D34" s="9">
        <v>-39989050.5</v>
      </c>
    </row>
    <row r="35" spans="1:4" ht="12.75">
      <c r="A35" t="s">
        <v>22</v>
      </c>
      <c r="B35" s="6">
        <v>-354128.30513372674</v>
      </c>
      <c r="C35" s="6">
        <v>-190828.4987053972</v>
      </c>
      <c r="D35" s="9">
        <v>-544956.8038391239</v>
      </c>
    </row>
    <row r="36" spans="1:4" ht="12.75">
      <c r="A36" t="s">
        <v>23</v>
      </c>
      <c r="B36" s="6">
        <v>-36365546.875</v>
      </c>
      <c r="C36" s="6">
        <v>-2776839.625</v>
      </c>
      <c r="D36" s="9">
        <v>-39142386.5</v>
      </c>
    </row>
    <row r="37" spans="1:4" ht="12.75">
      <c r="A37" t="s">
        <v>22</v>
      </c>
      <c r="B37" s="8">
        <v>-483642.8051488075</v>
      </c>
      <c r="C37" s="8">
        <v>-39657.78771583565</v>
      </c>
      <c r="D37" s="8">
        <v>-523300.5928646432</v>
      </c>
    </row>
    <row r="38" spans="1:4" ht="12.75">
      <c r="A38" t="s">
        <v>36</v>
      </c>
      <c r="B38" s="9">
        <f>SUM(B31:B37)</f>
        <v>9118650.08718321</v>
      </c>
      <c r="C38" s="9">
        <f>SUM(C31:C37)</f>
        <v>2338449.112345892</v>
      </c>
      <c r="D38" s="9">
        <f>SUM(D31:D37)</f>
        <v>11457099.199529108</v>
      </c>
    </row>
    <row r="39" spans="2:4" ht="12.75">
      <c r="B39" s="9"/>
      <c r="C39" s="9"/>
      <c r="D39" s="9"/>
    </row>
    <row r="40" spans="1:4" ht="12.75">
      <c r="A40" t="s">
        <v>32</v>
      </c>
      <c r="B40" s="9">
        <f>(717794+529243)*0.125</f>
        <v>155879.625</v>
      </c>
      <c r="C40" s="9">
        <f>(55021+264778)*0.125</f>
        <v>39974.875</v>
      </c>
      <c r="D40" s="9">
        <f>+B40+C40</f>
        <v>195854.5</v>
      </c>
    </row>
    <row r="41" spans="1:4" ht="12.75">
      <c r="A41" t="s">
        <v>26</v>
      </c>
      <c r="B41" s="8">
        <f>(-155686-114791)*0.125</f>
        <v>-33809.625</v>
      </c>
      <c r="C41" s="8">
        <f>(-15512-74647)*0.125</f>
        <v>-11269.875</v>
      </c>
      <c r="D41" s="8">
        <f>+B41+C41</f>
        <v>-45079.5</v>
      </c>
    </row>
    <row r="42" spans="2:4" ht="12.75">
      <c r="B42" s="9">
        <f>SUM(B38:B41)</f>
        <v>9240720.08718321</v>
      </c>
      <c r="C42" s="9">
        <f>SUM(C38:C41)</f>
        <v>2367154.112345892</v>
      </c>
      <c r="D42" s="9">
        <f>SUM(D38:D41)</f>
        <v>11607874.199529108</v>
      </c>
    </row>
    <row r="43" spans="2:4" ht="12.75">
      <c r="B43" s="9"/>
      <c r="C43" s="9"/>
      <c r="D43" s="9"/>
    </row>
    <row r="44" spans="1:4" ht="12.75">
      <c r="A44" t="s">
        <v>35</v>
      </c>
      <c r="B44" s="9"/>
      <c r="C44" s="9"/>
      <c r="D44" s="9"/>
    </row>
    <row r="45" spans="1:4" ht="12.75">
      <c r="A45" t="s">
        <v>24</v>
      </c>
      <c r="B45" s="9">
        <v>590220</v>
      </c>
      <c r="C45" s="9">
        <v>294960</v>
      </c>
      <c r="D45" s="9">
        <f>SUM(B45:C45)</f>
        <v>885180</v>
      </c>
    </row>
    <row r="46" spans="1:4" ht="12.75">
      <c r="A46" t="s">
        <v>25</v>
      </c>
      <c r="B46" s="8">
        <v>800495</v>
      </c>
      <c r="C46" s="8">
        <v>61293</v>
      </c>
      <c r="D46" s="8">
        <f>SUM(B46:C46)</f>
        <v>861788</v>
      </c>
    </row>
    <row r="47" spans="1:4" ht="13.5" thickBot="1">
      <c r="A47" t="s">
        <v>34</v>
      </c>
      <c r="B47" s="5">
        <f>SUM(B42:B46)</f>
        <v>10631435.08718321</v>
      </c>
      <c r="C47" s="5">
        <f>SUM(C42:C46)</f>
        <v>2723407.112345892</v>
      </c>
      <c r="D47" s="5">
        <f>SUM(D42:D46)</f>
        <v>13354842.199529108</v>
      </c>
    </row>
    <row r="48" spans="2:4" ht="12.75">
      <c r="B48" s="9"/>
      <c r="C48" s="9"/>
      <c r="D48" s="9"/>
    </row>
    <row r="49" ht="12.75">
      <c r="A49" t="s">
        <v>29</v>
      </c>
    </row>
    <row r="50" spans="1:4" ht="12.75">
      <c r="A50" t="s">
        <v>31</v>
      </c>
      <c r="B50" s="13"/>
      <c r="C50" s="14"/>
      <c r="D50" s="15"/>
    </row>
    <row r="51" spans="1:4" ht="12.75">
      <c r="A51" t="s">
        <v>24</v>
      </c>
      <c r="B51" s="16">
        <v>3921764</v>
      </c>
      <c r="C51" s="9">
        <v>1959888</v>
      </c>
      <c r="D51" s="17">
        <f>+B51+C51</f>
        <v>5881652</v>
      </c>
    </row>
    <row r="52" spans="1:4" ht="12.75">
      <c r="A52" t="s">
        <v>25</v>
      </c>
      <c r="B52" s="18">
        <v>5318956</v>
      </c>
      <c r="C52" s="8">
        <v>407266</v>
      </c>
      <c r="D52" s="19">
        <f>+B52+C52</f>
        <v>5726222</v>
      </c>
    </row>
    <row r="53" spans="2:4" ht="12.75">
      <c r="B53" s="16">
        <f>SUM(B51:B52)</f>
        <v>9240720</v>
      </c>
      <c r="C53" s="9">
        <f>SUM(C51:C52)</f>
        <v>2367154</v>
      </c>
      <c r="D53" s="17">
        <f>+B53+C53</f>
        <v>11607874</v>
      </c>
    </row>
    <row r="54" spans="1:4" ht="12.75">
      <c r="A54" t="s">
        <v>33</v>
      </c>
      <c r="B54" s="16"/>
      <c r="C54" s="9"/>
      <c r="D54" s="17"/>
    </row>
    <row r="55" spans="1:4" ht="12.75">
      <c r="A55" t="s">
        <v>24</v>
      </c>
      <c r="B55" s="16">
        <v>590220</v>
      </c>
      <c r="C55" s="9">
        <v>294960</v>
      </c>
      <c r="D55" s="17">
        <f>SUM(B55:C55)</f>
        <v>885180</v>
      </c>
    </row>
    <row r="56" spans="1:4" ht="12.75">
      <c r="A56" t="s">
        <v>25</v>
      </c>
      <c r="B56" s="18">
        <v>800495</v>
      </c>
      <c r="C56" s="8">
        <v>61293</v>
      </c>
      <c r="D56" s="19">
        <f>SUM(B56:C56)</f>
        <v>861788</v>
      </c>
    </row>
    <row r="57" spans="2:4" ht="13.5" thickBot="1">
      <c r="B57" s="22">
        <f>SUM(B53:B56)</f>
        <v>10631435</v>
      </c>
      <c r="C57" s="5">
        <f>SUM(C53:C56)</f>
        <v>2723407</v>
      </c>
      <c r="D57" s="23">
        <f>SUM(D53:D56)</f>
        <v>13354842</v>
      </c>
    </row>
    <row r="58" spans="2:4" ht="12.75">
      <c r="B58" s="20"/>
      <c r="C58" s="11"/>
      <c r="D58" s="21"/>
    </row>
  </sheetData>
  <printOptions/>
  <pageMargins left="0.75" right="0.75" top="1" bottom="1" header="0.5" footer="0.5"/>
  <pageSetup fitToHeight="1" fitToWidth="1"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Crosby Financial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Joey</cp:lastModifiedBy>
  <cp:lastPrinted>2003-03-06T09:52:09Z</cp:lastPrinted>
  <dcterms:created xsi:type="dcterms:W3CDTF">2003-01-28T06:13:37Z</dcterms:created>
  <dcterms:modified xsi:type="dcterms:W3CDTF">2003-03-06T09:52:12Z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