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0320" firstSheet="6" activeTab="8"/>
  </bookViews>
  <sheets>
    <sheet name="Details - reporting institution" sheetId="1" r:id="rId1"/>
    <sheet name="Scorecard" sheetId="2" r:id="rId2"/>
    <sheet name="Human Resource Development" sheetId="3" r:id="rId3"/>
    <sheet name="Procurement &amp; Enterprise Dev" sheetId="4" r:id="rId4"/>
    <sheet name="Access to Financial Services" sheetId="5" r:id="rId5"/>
    <sheet name="Empowerment Financing" sheetId="6" r:id="rId6"/>
    <sheet name="Ownership and Control" sheetId="7" r:id="rId7"/>
    <sheet name="Corporate Social Investment" sheetId="8" r:id="rId8"/>
    <sheet name="Unquantified responsibilities" sheetId="9" r:id="rId9"/>
  </sheets>
  <definedNames>
    <definedName name="OLE_LINK1" localSheetId="8">'Unquantified responsibilities'!$B$11</definedName>
  </definedNames>
  <calcPr fullCalcOnLoad="1"/>
</workbook>
</file>

<file path=xl/sharedStrings.xml><?xml version="1.0" encoding="utf-8"?>
<sst xmlns="http://schemas.openxmlformats.org/spreadsheetml/2006/main" count="939" uniqueCount="734">
  <si>
    <t>The reporting institution has applied for and been exempted by the Council from the all provisions of Paragraph 13 of the Charter and from reporting on corporate social investment.</t>
  </si>
  <si>
    <t>Which financial year did the reporting institution use as the basis for calculating its corporate social investment (CSI) performance and what was the reporting institution’s after-tax operating profit in that financial year?</t>
  </si>
  <si>
    <t>What was the reporting institution’s corporate social investment in the reporting period, expressed in Rands?</t>
  </si>
  <si>
    <t>What proportion of the CSI contribution in the reporting period met all three of the following criteria?</t>
  </si>
  <si>
    <t>Elaborate. Attach the response as B83.</t>
  </si>
  <si>
    <t>What proportion (expressed as a percentage and in Rand terms) of the CSI expenditure was allocated to each of the eight categories identified in Section 13.3, Bullets 1-8 of the Charter?</t>
  </si>
  <si>
    <t>Education: support for community education facilities programmes at secondary and tertiary education level aimed at promoting the industry bursaries and scholarships, which are oriented towards the hard sciences</t>
  </si>
  <si>
    <t>Training: community training skills development for unemployed adult basic education and training in communities financial literacy programmes in communities</t>
  </si>
  <si>
    <t>Development Programmes for youth and other target  groups</t>
  </si>
  <si>
    <t>Environment: support of conservation projects community clean up projects food garden initiatives</t>
  </si>
  <si>
    <t>Job Creation: job creation projects external to the workplace or any commitments contained in empowerment financing</t>
  </si>
  <si>
    <t>Arts &amp; Culture : support of development programmes and development of new talent</t>
  </si>
  <si>
    <t>Health: support of community clinics health programmes in the community</t>
  </si>
  <si>
    <t>Sport: support of developmental programmes</t>
  </si>
  <si>
    <t>Other</t>
  </si>
  <si>
    <t>6.4a</t>
  </si>
  <si>
    <t>What categories of CSI are included under ‘other’ in the response to 6.4, if any? Attach the response as Appendix B82.</t>
  </si>
  <si>
    <t>6.4b</t>
  </si>
  <si>
    <t>In what proportions (expressed relative to the response to 6.1a in percentage and Rand terms) are the ‘other’ categories included?</t>
  </si>
  <si>
    <t>What is the response to 6.2 as a proportion of the response to 6.1, expressed as a percentage and in Rand terms?</t>
  </si>
  <si>
    <t>Does this represent an increase or a decrease in the reporting institution’s CSI when compared to CSI for 2003 (calendar year) and the 2004 reporting period?</t>
  </si>
  <si>
    <t>Provide a brief description of all projects in which the reporting institution invested CSI expenditure. In the case of projects representing less than 5% of total CSI for the reporting period these descriptions may be by category. Attach as Appendix B83.</t>
  </si>
  <si>
    <t>The reporting institution has applied for and been exempted by the Council from reporting on all unquantified responsibilities set out in Sections 15.2.6 of the Charter</t>
  </si>
  <si>
    <t>In this section, where the reporting institution has already supplied the required information, simply refer to the appendix number in which the information is provided.</t>
  </si>
  <si>
    <t>What initiatives, programmes, polices and practices were introduced or effective in the reporting institution during the reporting period:</t>
  </si>
  <si>
    <t>7.1.1</t>
  </si>
  <si>
    <t>In terms of which the board of directors of all financial institutions ensured ensure that transformation plans were rolled out through all the divisions and/or subsidiaries, and that measurement mechanisms were in place, responsibility given and performance evaluated at all levels and in all areas (Charter Section4.10)? Attach the response as Appendix B84.</t>
  </si>
  <si>
    <t>Appendix B</t>
  </si>
  <si>
    <t xml:space="preserve">7.1.2 </t>
  </si>
  <si>
    <t>To promote a non-racial, non-sexist environment and to enhance cultural diversity and gender sensitivity within the sector (Charter Section 5.2.1)? Attach the response as Appendix B85.</t>
  </si>
  <si>
    <t>7.1.3</t>
  </si>
  <si>
    <t>To ensure the provision of the necessary support to black people at all levels to facilitate progress in their agreed careers (Charter Section 5.8.1)?  Attach the response as Appendix B86.</t>
  </si>
  <si>
    <t>7.1.4</t>
  </si>
  <si>
    <t>To introduce training programmes, in conjunction with institutions of higher learning, in line with the NQF requirements (Charter Section 5.8.5)? Attach the response as Appendix B87.</t>
  </si>
  <si>
    <t>7.1.5</t>
  </si>
  <si>
    <t>To eliminate discrimination in the provision of financial services (Charter Section 8.5)? Attach the response as Appendix B88.</t>
  </si>
  <si>
    <t>7.1.6</t>
  </si>
  <si>
    <t>To support the establishment of third tier community based financial organisations or alternative financial institutions (Charter Section 8.5)? Attach the response as Appendix B89.</t>
  </si>
  <si>
    <t xml:space="preserve">Provide details and quantify expenditure on the following activities during the reporting period: </t>
  </si>
  <si>
    <t>7.2.1</t>
  </si>
  <si>
    <t>Introduction and operation of appropriate mentorship programmes to assist in the rapid development of black professionals (Charter Section 5.8.2)? Attach the response as Appendix B90.</t>
  </si>
  <si>
    <t>7.2.2</t>
  </si>
  <si>
    <t>Targeted recruitment to expand the base of potential recruits (Charter Section 5.8.3)? Attach response as Appendix 91.</t>
  </si>
  <si>
    <t>7.2.3</t>
  </si>
  <si>
    <t>Cultural diversity and gender sensitivity programmes at management level to achieve to promote a vibrant, enabling and diverse institutional culture (Charter Section 5.8.4)? Attach the response as Appendix B92.</t>
  </si>
  <si>
    <t>What active measures did the reporting institution introduce in, or were in effect during, the reporting period to meet the responsibilities outlined in Section 12 of the Charter, and specifically to:</t>
  </si>
  <si>
    <t>7.3.1</t>
  </si>
  <si>
    <t>Promote shareholder activism? Attach the response as Appendix B93.</t>
  </si>
  <si>
    <t>7.3.2</t>
  </si>
  <si>
    <t>Promote increasing levels of influence of direct black owners at board level? Attach the response as Appendix B94.</t>
  </si>
  <si>
    <t>7.3.3</t>
  </si>
  <si>
    <t>Encourage training and awareness programmes for all shareholders regarding the impact of indirect shareholding? Attach the response as Appendix B95.</t>
  </si>
  <si>
    <t>7.3.4</t>
  </si>
  <si>
    <t>Encourage shareholder awareness through triple bottom line reporting, reporting on performance in terms of the charter and information about the institution and the sector? Attach the response as Appendix B96.</t>
  </si>
  <si>
    <t>7.3.5</t>
  </si>
  <si>
    <t>Facilitate black companies or individuals voting on behalf of indirect owners? Attach the response as Appendix B97.</t>
  </si>
  <si>
    <t>7.3.6</t>
  </si>
  <si>
    <t>Encourage pension fund trustees to play an increasingly active role in promoting the objectives of the Charter on their respective boards and in the entities in which they have taken significant investments? Attach the response as Appendix B98.</t>
  </si>
  <si>
    <t>(To be completed by fund managers and asset consultants)</t>
  </si>
  <si>
    <t>What active measures did the reporting institution introduce in, or were in effect during, the reporting period to improve their knowledge and that of union trustees regarding BEE transactions and targeted investment? Attach the response as Appendix B99.</t>
  </si>
  <si>
    <t>Section 7 - Unquantified responsibilities</t>
  </si>
  <si>
    <t>Section 6 - Corporate social investment</t>
  </si>
  <si>
    <t>Percentage</t>
  </si>
  <si>
    <t>Rand</t>
  </si>
  <si>
    <t>Senior managers employed</t>
  </si>
  <si>
    <t>vii</t>
  </si>
  <si>
    <t>viii</t>
  </si>
  <si>
    <t>ix</t>
  </si>
  <si>
    <t>Rand Terms</t>
  </si>
  <si>
    <t xml:space="preserve"> It was aimed mainly at black groups, communities and individuals?</t>
  </si>
  <si>
    <t xml:space="preserve"> It had a strong developmental approach? and</t>
  </si>
  <si>
    <t xml:space="preserve"> It contributed towards transformation?</t>
  </si>
  <si>
    <r>
      <t xml:space="preserve"> </t>
    </r>
    <r>
      <rPr>
        <sz val="10"/>
        <color indexed="63"/>
        <rFont val="Arial"/>
        <family val="2"/>
      </rPr>
      <t>provided support to black SMEs to enable them to benefit from targeted procurement programmes (including assistance to black SMEs tendering for financial sector business, setting aside areas of procurement reserved or preferred for black SMEs only and so on);</t>
    </r>
  </si>
  <si>
    <t>If ‘no’, proceed to 5.1.3.</t>
  </si>
  <si>
    <t>5.1.3a</t>
  </si>
  <si>
    <t xml:space="preserve">5.1.3b </t>
  </si>
  <si>
    <t>5.1.3c</t>
  </si>
  <si>
    <t>5.1.3d</t>
  </si>
  <si>
    <t>5.1.3e</t>
  </si>
  <si>
    <t>Optional: Exclude indirect black ownership</t>
  </si>
  <si>
    <t>Score for  performance in implementing a learnership programme.</t>
  </si>
  <si>
    <t xml:space="preserve">The percentage of black senior managers as a proportion of all senior managers </t>
  </si>
  <si>
    <t>The percentage of black women who are senior managers as a proportion of all senior managers</t>
  </si>
  <si>
    <t>Attach as Appendix B100 the source used for sector means iii and v</t>
  </si>
  <si>
    <t>Attach as Appendix B6 a list of the individuals so identified, with those identified in ii and iv differentiated. The list should be in order of seniority as defined by salary, not alphabetical order.</t>
  </si>
  <si>
    <t>What products appropriate for people in LSM 1-5 it introduced or offered, and the methodology used to measure their appropriateness;</t>
  </si>
  <si>
    <t>3.3.5</t>
  </si>
  <si>
    <t>What products priced to be affordable to people in LSM 1-5 it introduced or offered, and the methodology used to measure their affordability;</t>
  </si>
  <si>
    <t>3.3.6</t>
  </si>
  <si>
    <t>3.3.7</t>
  </si>
  <si>
    <t>To be completed only by reporting institutions that are collective investments or members of the Association of Collective Investments.</t>
  </si>
  <si>
    <t>3.4.1</t>
  </si>
  <si>
    <t>What initiatives did the reporting institution introduce, or were in effect during the reporting period, to achieve effective access by people categorised as being in LSM 1-5 to collective investment products and services? Attach the response as Appendix B47.</t>
  </si>
  <si>
    <t>3.4.2</t>
  </si>
  <si>
    <t>3.4.3</t>
  </si>
  <si>
    <t>3.4.4</t>
  </si>
  <si>
    <t>3.4.5</t>
  </si>
  <si>
    <t>3.4.6</t>
  </si>
  <si>
    <t>3.4.7</t>
  </si>
  <si>
    <t>Short term risk insurance products</t>
  </si>
  <si>
    <t>To be completed only by reporting institutions that are short-term risk insurance product providers or members of the South African Insurers’ Association.</t>
  </si>
  <si>
    <t>3.5.1</t>
  </si>
  <si>
    <t>What initiatives did the reporting institution introduce, or were in effect during the reporting period, to achieve effective access by people categorised as being in LSM categories 1-5 to short-term risk insurance products and services? Attach the response as Appendix B48.</t>
  </si>
  <si>
    <t>3.5.2</t>
  </si>
  <si>
    <t>3.5.3</t>
  </si>
  <si>
    <t>3.5.4</t>
  </si>
  <si>
    <t>3.5.5</t>
  </si>
  <si>
    <t>3.5.6</t>
  </si>
  <si>
    <t>3.5.7</t>
  </si>
  <si>
    <t>Complete the following table to indicate the reporting institution’s actual origination of loans during the reporting period in each of the three identified categories of loan origination.</t>
  </si>
  <si>
    <t>2005 investments in:</t>
  </si>
  <si>
    <t>3.6.1a</t>
  </si>
  <si>
    <t>Low-cost housing</t>
  </si>
  <si>
    <t>3.6.1b</t>
  </si>
  <si>
    <t>3.6.1c</t>
  </si>
  <si>
    <t xml:space="preserve">What portion of the loans originated in each of the categories referred to in 3.6.1a-3.6.1c were granted in terms of the definitions provided in Section 2.27.3 of the Charter and in terms of Section 8.3.2, to the extent that these differ from the definitions and provision provided in Section 2.34.3 with respect to housing loans and Section 2.11 with respect to loans to black SMEs? </t>
  </si>
  <si>
    <t xml:space="preserve">Provide the response, expressed in Rand terms and as percentages, as Appendix B49.  </t>
  </si>
  <si>
    <t>Provide detail on the reporting institution’s originated loans for low-income housing during the reporting period. The information should be by category rather than individual transaction and should include a breakdown of loans by geographic location, household income band, nature of security if any, loan size, loan type (mortgage or non-mortgage) and, as far as is possible, loan purpose (new houses, incremental housing loan and so on). Attach as Appendix B50.</t>
  </si>
  <si>
    <t>3.6.4</t>
  </si>
  <si>
    <t>Provide detail on the reporting institution’s originated loans for agricultural development during the reporting period. The information should be by category rather than individual transaction and should include a breakdown of loans by geographic location, loan size, loan purpose, term, security of loan, and so on. Attach as Appendix B51.</t>
  </si>
  <si>
    <t>3.6.5</t>
  </si>
  <si>
    <t>Provide detail on the reporting institution’s originated loans to black SMEs during the reporting period. The information should be by category rather than individual transaction and should include a breakdown of loans by geographic location, loan size, loan purpose, term, security of loan, and so on. Attach as Appendix B52.</t>
  </si>
  <si>
    <t>3.7.1</t>
  </si>
  <si>
    <t>Which financial year did the reporting institution use as the basis for calculating its consumer education performance and what was the reporting institution’s after-tax operating profit in that financial year?</t>
  </si>
  <si>
    <t>Year</t>
  </si>
  <si>
    <t>Profit</t>
  </si>
  <si>
    <t>3.7.2</t>
  </si>
  <si>
    <t>What was the investment in consumer education in the reporting period, expressed in Rands?</t>
  </si>
  <si>
    <t>3.7.3</t>
  </si>
  <si>
    <t xml:space="preserve">Expressed as a percentage, what is the investment in consumer education in the reporting period as a proportion of the after-tax operating profit? </t>
  </si>
  <si>
    <t>3.7.4</t>
  </si>
  <si>
    <t>Consumer education performance score</t>
  </si>
  <si>
    <t>3.7.5</t>
  </si>
  <si>
    <t>Provide details on all consumer education programmes during the reporting period, including the nature and extent of the investment in each. Attach as Appendix B53.</t>
  </si>
  <si>
    <t>3.7.6</t>
  </si>
  <si>
    <t>How did the reporting institution measure the effectiveness of the consumer products in which it invested in the reporting period? Attach the response as Appendix B54.</t>
  </si>
  <si>
    <t>Targets and scoring</t>
  </si>
  <si>
    <t>3.8.1</t>
  </si>
  <si>
    <t>Describe and explain the methodology used to calculate the reporting institution’s performance with respect to the activities outlined in 3.1-3.5. Attach as Appendix B55.</t>
  </si>
  <si>
    <t>3.8.1a</t>
  </si>
  <si>
    <t>Describe and explain the formula used to calculate its score with respect to the activities outlined in 3.1-3.5. Attach as Appendix B56.</t>
  </si>
  <si>
    <t>3.8.1b</t>
  </si>
  <si>
    <t>Provide the scores so calculated</t>
  </si>
  <si>
    <t>Short-term risk insurance products</t>
  </si>
  <si>
    <t>3.8.2</t>
  </si>
  <si>
    <t>Describe and explain the methodology used to calculate its performance with respect to the activities outlined in 3.6.1a-3.6.1c.  Attach as Appendix B57.</t>
  </si>
  <si>
    <t>3.8.2a</t>
  </si>
  <si>
    <t>Describe and explain the formula used to calculate its score with respect to the activities outlined in 3.6.1a-3.6.1c. Attach as Appendix B58.</t>
  </si>
  <si>
    <t>3.8.2b</t>
  </si>
  <si>
    <t>Origination of low-income housing loans</t>
  </si>
  <si>
    <t>Origination of agricultural development loans</t>
  </si>
  <si>
    <t>Origination of loans to black SMEs</t>
  </si>
  <si>
    <t>Additional measures</t>
  </si>
  <si>
    <t>3.9.1</t>
  </si>
  <si>
    <t>What initiatives, policies and practices did the reporting institution introduce or have in effect during the reporting period to support the establishment of third-tier community-based financial organisations or alternative financial institutions? Attach the response as Appendix B61.</t>
  </si>
  <si>
    <t>Section 3 - Access to financial services</t>
  </si>
  <si>
    <t>The reporting institution has applied for and been exempted by the Council from the all provisions of Paragraph 9 of the Charter and from reporting on empowerment financing.</t>
  </si>
  <si>
    <t>4.1.1</t>
  </si>
  <si>
    <t>4.1.2</t>
  </si>
  <si>
    <t>Complete the following table to indicate the reporting institution’s target for the reporting period in each of the four identified categories of targeted investment and for targeted investments collectively.</t>
  </si>
  <si>
    <t>2005 target for:</t>
  </si>
  <si>
    <t>4.1.2a</t>
  </si>
  <si>
    <t>4.1.2b</t>
  </si>
  <si>
    <t>4.1.2c</t>
  </si>
  <si>
    <t>4.1.2d</t>
  </si>
  <si>
    <t>4.1.2e</t>
  </si>
  <si>
    <t>All targeted investments</t>
  </si>
  <si>
    <t>4.1.3</t>
  </si>
  <si>
    <t>What was the basis for establishing these targets? Attach as Appendix B77.</t>
  </si>
  <si>
    <t>4.1.4</t>
  </si>
  <si>
    <t>Complete the following table to indicate the reporting institution’s actual funding during the reporting period in each of the four identified categories of targeted investment and for targeted investments collectively.</t>
  </si>
  <si>
    <t>2005 funding of:</t>
  </si>
  <si>
    <t>4.1.4a</t>
  </si>
  <si>
    <t>4.1.4b</t>
  </si>
  <si>
    <t>4.1.4c</t>
  </si>
  <si>
    <t>4.1.4d</t>
  </si>
  <si>
    <t>4.1.4e</t>
  </si>
  <si>
    <t>4.1.5</t>
  </si>
  <si>
    <t xml:space="preserve">What portion of the funding in each of the categories referred to in 4.1.4b-4.1.4d was granted in terms of the definitions provided in Section 2.27.3 of the Charter and in terms of Section 8.3.2 of the Charter, to the extent that these differ from the definitions and provision provided in Section 2.34.3 of the Charter with respect to housing loans and Section 2.11 of the Charter with respect to loans to black SMEs? </t>
  </si>
  <si>
    <t xml:space="preserve">Provide the response, expressed in Rand terms and as percentages, as Appendix B63.  </t>
  </si>
  <si>
    <t>4.1.6</t>
  </si>
  <si>
    <t>Provide detail (specifying the borrower/funded entity, deal size, instrument, term and intended use of funds) on the transformational infrastructure initiatives funded by the reporting institution during the reporting period. Include in the response an explanation of the policies and criteria used to identify transformational infrastructure initiatives it funded in the reporting period and the underdeveloped areas in which these took place. Attach as Appendix B64.</t>
  </si>
  <si>
    <t>4.1.7</t>
  </si>
  <si>
    <t>Provide detail on the reporting institution’s investments in low-income housing during the reporting period. The information should be by category rather than individual transaction and should include a breakdown of loans by geographic location, household income band, nature of security if any, loan size, loan type (mortgage or non-mortgage) and, as far as is possible, loan purpose (new houses, incremental housing loan and so on). Attach as Appendix B65. If the information has already been provided in response to 3.6.3, cross-refer to the relevant appendix.</t>
  </si>
  <si>
    <t>4.1.8</t>
  </si>
  <si>
    <t>Provide detail on the reporting institution’s investments in agricultural development during the reporting period. The information should be by category rather than individual transaction and should include a breakdown of loans by geographic location, loan size, loan purpose, term, security of loan, and so on. Attach as Appendix B66. If the information has already been provided in response to 3.6.4, cross-refer to the relevant appendix.</t>
  </si>
  <si>
    <t>4.1.9</t>
  </si>
  <si>
    <t>Provide detail on the reporting institution’s investments in black SMEs during the reporting period. The information should be by category rather than individual transaction and should include a breakdown of loans by geographic location, loan size, loan purpose, term, security of loan, and so on. Attach as Appendix B67. If the information has already been provided in response to 3.6.5, cross-refer to the relevant appendix.</t>
  </si>
  <si>
    <t>4.1.10</t>
  </si>
  <si>
    <t>4.1.11</t>
  </si>
  <si>
    <t>4.1.12</t>
  </si>
  <si>
    <t>What initiatives did the reporting institution develop, introduce or implement in the reporting period to enhance the understanding of, and participation, in targeted investments and BEE transaction financing  by pension fund trustees, fund managers and consultants? Attach the response as Appendix B70.</t>
  </si>
  <si>
    <t>4.2.1</t>
  </si>
  <si>
    <t>2005 BEE transactions financed</t>
  </si>
  <si>
    <t>If the institution wishes to elaborate, attach as Appendix B71.</t>
  </si>
  <si>
    <t>4.2.2</t>
  </si>
  <si>
    <t>Provide details on each of the BEE transactions financed, including the nature of the financing provided, the terms under which the financing was provided (a brief, high-level description and explanation only is necessary for each). Attach the response as Appendix B72.</t>
  </si>
  <si>
    <t>4.2.3</t>
  </si>
  <si>
    <t>Provide the criteria used during the reporting period to select the transactions that the reporting institution financed. Attach the response as Appendix B73.</t>
  </si>
  <si>
    <t>4.2.4</t>
  </si>
  <si>
    <t>Calculate the score achieved with respect to BEE transaction financing during the reporting period.</t>
  </si>
  <si>
    <t>4.2.4a</t>
  </si>
  <si>
    <t>Explain the methodology used to calculate the contribution of each transaction financed to the points tally and to calculate the ultimate score. Attach the response as Appendix B74.</t>
  </si>
  <si>
    <t>4.2.5</t>
  </si>
  <si>
    <t>If the reporting institution used criteria that recognise broad-based ownership and other broad-based factors when quantifying its BEE performance, or in any other way recognises broad-based BEE with respect to the transactions financed, outline the criteria and evaluation methodology. Attach the response as Appendix B75.</t>
  </si>
  <si>
    <t>4.2.6</t>
  </si>
  <si>
    <t>Which, if any, of the transactions financed by the reporting institution during the reporting period have contributed to promoting the principles described in Section 9.2 of the Charter? Attach the response as Appendix B76.</t>
  </si>
  <si>
    <t>Specifically:</t>
  </si>
  <si>
    <t>4.2.6a</t>
  </si>
  <si>
    <r>
      <t xml:space="preserve">Which transactions added value to the companies involved, how, and to what extent did they include </t>
    </r>
    <r>
      <rPr>
        <sz val="9"/>
        <color indexed="63"/>
        <rFont val="Arial"/>
        <family val="2"/>
      </rPr>
      <t>meaningful participation in management and control?</t>
    </r>
  </si>
  <si>
    <t>4.2.6b</t>
  </si>
  <si>
    <r>
      <t>Which transactions promoted</t>
    </r>
    <r>
      <rPr>
        <sz val="9"/>
        <color indexed="63"/>
        <rFont val="Arial"/>
        <family val="2"/>
      </rPr>
      <t xml:space="preserve"> the retention of the shareholding as a BEE share and how?</t>
    </r>
  </si>
  <si>
    <t>4.2.6c</t>
  </si>
  <si>
    <r>
      <t>Which transactions promoted</t>
    </r>
    <r>
      <rPr>
        <sz val="9"/>
        <color indexed="63"/>
        <rFont val="Arial"/>
        <family val="2"/>
      </rPr>
      <t xml:space="preserve"> broad-based empowerment, including employee, community and collective ownership and how? </t>
    </r>
  </si>
  <si>
    <t>4.2.6d</t>
  </si>
  <si>
    <r>
      <t>Which transactions involved joint</t>
    </r>
    <r>
      <rPr>
        <sz val="9"/>
        <color indexed="63"/>
        <rFont val="Arial"/>
        <family val="2"/>
      </rPr>
      <t xml:space="preserve"> ventures or partnership arrangements structured in a manner that achieved equitable portions of the responsibility and benefit to each party, and how? </t>
    </r>
  </si>
  <si>
    <t>4.2.6e</t>
  </si>
  <si>
    <r>
      <t xml:space="preserve">Explain the extent to which and manner in which the funding structures of each transaction </t>
    </r>
    <r>
      <rPr>
        <sz val="9"/>
        <color indexed="63"/>
        <rFont val="Arial"/>
        <family val="2"/>
      </rPr>
      <t>facilitated the transfer of full economic interest to the BEE partner and longer-term shareholder-type relationships.</t>
    </r>
  </si>
  <si>
    <t>Section 4 - Empowerment Financing</t>
  </si>
  <si>
    <r>
      <t xml:space="preserve">What was the reporting institution’s share of designated investments as at the effective date? (see </t>
    </r>
    <r>
      <rPr>
        <b/>
        <sz val="10"/>
        <color indexed="63"/>
        <rFont val="Franklin Gothic Medium"/>
        <family val="2"/>
      </rPr>
      <t>Definitions</t>
    </r>
    <r>
      <rPr>
        <sz val="10"/>
        <color indexed="63"/>
        <rFont val="Franklin Gothic Book"/>
        <family val="2"/>
      </rPr>
      <t xml:space="preserve"> in Chapter 1).</t>
    </r>
  </si>
  <si>
    <t>Explain the reporting institution’s approach to achieving the desired breakdown between BEE transaction financing, investing in transformational infrastructure, low-income housing, agricultural development, and black SMEs, as described in Section 9.1.3 of the Charter. Attach as Appendix B69.</t>
  </si>
  <si>
    <t>What is the total value of BEE transactions, as defined in Sections 2.5 and 9.2 of the Charter, financed by the reporting institution during the reporting period? Include only completed transactions.</t>
  </si>
  <si>
    <t>The reporting institution has applied for and been exempted by the Council from the all provisions of Paragraph 10 and 11 of the Charter and from reporting on ownership and control.</t>
  </si>
  <si>
    <t>The reporting institution has applied for and been exempted by the Council from the provisions of Paragraph 10 of the Charter, from the provisions of Sections 11.1 and 11.2 of the Charter, and from reporting on board membership.</t>
  </si>
  <si>
    <t>Direct black ownership</t>
  </si>
  <si>
    <t>5.1.1a</t>
  </si>
  <si>
    <t>What equity interest, expressed as a percentage of the total issued share capital on the date in question, did black people hold in the reporting institution on:</t>
  </si>
  <si>
    <t>31 December 2005?</t>
  </si>
  <si>
    <t>31 December 2004?</t>
  </si>
  <si>
    <t>31 December 2003?</t>
  </si>
  <si>
    <t>5.1.1b</t>
  </si>
  <si>
    <t xml:space="preserve">Did the percentage referred to in 5.1.1a change in the course of 2005? </t>
  </si>
  <si>
    <t>If ‘yes’, provide detail of the nature, extent and date of the change as Appendix B77.</t>
  </si>
  <si>
    <t>5.1.1c</t>
  </si>
  <si>
    <t>Direct black ownership score</t>
  </si>
  <si>
    <t>Provide details of any broad-based ownership of the reporting institution. Attach as Appendix 78.</t>
  </si>
  <si>
    <t>Indirect black ownership</t>
  </si>
  <si>
    <t>5.1.2a</t>
  </si>
  <si>
    <t xml:space="preserve">During the reporting period did the reporting institution have any indirect black ownership and does the reporting institution wish to be scored on its indirect black ownership? </t>
  </si>
  <si>
    <t>5.1.2b</t>
  </si>
  <si>
    <t>What active steps has the reporting institution taken to meet the responsibilities outlined in Section 12 of the Charter? Provide detail and attach as Appendix B79.</t>
  </si>
  <si>
    <t>5.1.2c</t>
  </si>
  <si>
    <t>Expressed as a percentage of issued share capital on the date in question, what was the indirect black ownership of the reporting institution on:</t>
  </si>
  <si>
    <t>5.1.2d</t>
  </si>
  <si>
    <r>
      <t>Did the percentage referred to in 5.1.2a</t>
    </r>
    <r>
      <rPr>
        <i/>
        <sz val="10"/>
        <color indexed="63"/>
        <rFont val="Franklin Gothic Book"/>
        <family val="2"/>
      </rPr>
      <t xml:space="preserve">i </t>
    </r>
    <r>
      <rPr>
        <sz val="10"/>
        <color indexed="63"/>
        <rFont val="Franklin Gothic Book"/>
        <family val="2"/>
      </rPr>
      <t xml:space="preserve">change in the course of 2005? </t>
    </r>
  </si>
  <si>
    <t>If ‘yes’, provide detail of the nature, extent and date of the change as Appendix B79b.</t>
  </si>
  <si>
    <t>Indirect black ownership score</t>
  </si>
  <si>
    <t>If the reporting institution has used a different method or basis for calculating its indirect black ownership score , insert in the box provided and provide a description of the method and/or basis as Appendix B79c.</t>
  </si>
  <si>
    <t>5.1.3</t>
  </si>
  <si>
    <t>(To be completed only by reporting institutions that are members of the International Bankers’ Association which have opted to meet their Charter 10.1 by way of financing of BEE transactions).</t>
  </si>
  <si>
    <t>Is the reporting institution precluded in terms of a global policy from accommodating local ownership participation?</t>
  </si>
  <si>
    <t>Provide details of BEE transactions financed by the reporting institution and finalised in the reporting period which contribute to meeting the institution’s performance targets as set out in Section 10.1 of the Charter. Attach as Appendix B79c</t>
  </si>
  <si>
    <t>Provide details of BEE transactions financed by the reporting institution and finalised in the 2004 reporting period which contribute to meeting the institution’s performance targets as set out in Section 10.1 of the Charter. Attach as Appendix B79d</t>
  </si>
  <si>
    <t>State what proportion of these transactions took place in the financial sector and provide details. Attach as Appendix B79e</t>
  </si>
  <si>
    <t>Calculate the reporting institution’s ownership score.</t>
  </si>
  <si>
    <t>Control</t>
  </si>
  <si>
    <t>Board of directors</t>
  </si>
  <si>
    <t>5.2.1a</t>
  </si>
  <si>
    <t>How many directors served on the reporting institution’s board of directors as at 31 December 2005?</t>
  </si>
  <si>
    <t>5.2.1b</t>
  </si>
  <si>
    <t>How many, if any, of the directors serving on the reporting institution’s board of directors as at 31 December 2005 were imposed on the reporting institution in terms of a global policy, as contemplated in Section 4.6.4 of the Charter?</t>
  </si>
  <si>
    <t>5.2.1c</t>
  </si>
  <si>
    <t>How many directors served on the reporting institution’s board of directors as at 31 December 2004?</t>
  </si>
  <si>
    <t>5.2.1d</t>
  </si>
  <si>
    <t>5.2.1e</t>
  </si>
  <si>
    <t>By completing the table below, indicate the number of black people and the number of black women serving on the reporting institution’s board of directors as at 31 December 2005, and, expressed as percentages, what proportion of the members of the board are black people and black women.</t>
  </si>
  <si>
    <t>Black women</t>
  </si>
  <si>
    <t>5.2.1f</t>
  </si>
  <si>
    <t>Executive managers</t>
  </si>
  <si>
    <t>5.2.2a</t>
  </si>
  <si>
    <t>Detail what initiatives, policies and practices the reporting institution implemented in the 2004 and 2005 reporting periods to invest in human resource development to increase the participation of black people in skilled, strategic and operational leadership in the sector; and to invest in and equip current and future leadership incumbents with the appropriate knowledge and capacity to enable them to play a central role in driving the transformation process, as required by Sections 5.2.2 and 5.2.3 of the Charter. Attach the response as Appendix B81.</t>
  </si>
  <si>
    <t>5.2.2b</t>
  </si>
  <si>
    <t>Quantify, in the box below, and list by name the members of the reporting institution’s executive management as at 31 December 2005. With each name on the list identify the position held; race; gender; whether the individual was imposed on the institution in terms of a global policy as contemplated in Section 4.6.4 of the Charter; and the salary band within which the individual is located. Attach as B82.</t>
  </si>
  <si>
    <t>2005: Number of people in executive management positions</t>
  </si>
  <si>
    <t>5.2.2c</t>
  </si>
  <si>
    <t>How many black people were in executive management positions as at 31 December 2005?</t>
  </si>
  <si>
    <t>5.2.2d</t>
  </si>
  <si>
    <t>How many black people were in executive management positions as at 31 December 2004?</t>
  </si>
  <si>
    <t>5.2.2e</t>
  </si>
  <si>
    <t>How many black women were in executive management positions as at 31 December 2005?</t>
  </si>
  <si>
    <t>5.2.2f</t>
  </si>
  <si>
    <t>How many black women were in executive management positions as at 31 December 2004?</t>
  </si>
  <si>
    <t>5.2.2g</t>
  </si>
  <si>
    <t>Expressed as a percentage, what proportion of the institution’s executive management were black people as at 31 December 2005?</t>
  </si>
  <si>
    <t>2005: Black people in executive management positions</t>
  </si>
  <si>
    <t>5.2.2h</t>
  </si>
  <si>
    <t>Expressed as a percentage, what proportion of the institution’s executive management were black women as at 31 December 2005?</t>
  </si>
  <si>
    <t>2005: Black women in executive management positions</t>
  </si>
  <si>
    <t>5.2.2i</t>
  </si>
  <si>
    <t>Section 5 - Ownership and control</t>
  </si>
  <si>
    <t>Score: Black Directors</t>
  </si>
  <si>
    <t>Score: Black women directors</t>
  </si>
  <si>
    <t>5.1.1d</t>
  </si>
  <si>
    <t>Score as calculated by reporting institution</t>
  </si>
  <si>
    <t>2003-2004 year-on-year change (%)</t>
  </si>
  <si>
    <t>2004-2005 year-on-year change (Rands)</t>
  </si>
  <si>
    <t>2004-2005 year-on-year change (%)</t>
  </si>
  <si>
    <t>1.2.1g</t>
  </si>
  <si>
    <t>What policies does the reporting institution have in place to ensure that it complies with Section 5.5 of the Charter, with respect to expenditure on black skills development? Attach the response as Appendix B11.</t>
  </si>
  <si>
    <t>1.2.1h</t>
  </si>
  <si>
    <r>
      <t>What policies and practices did the reporting institution introduce prior to 31 December 2005 to fulfil the undertaking contained in Section 5.2.2 of the Charter</t>
    </r>
    <r>
      <rPr>
        <sz val="9"/>
        <color indexed="63"/>
        <rFont val="Arial"/>
        <family val="2"/>
      </rPr>
      <t xml:space="preserve"> (committing institutions to ‘invest in human resource development across the full spectrum of skills, with special emphasis on increasing the participation of black people in skilled, strategic and operational leadership in the sector’)</t>
    </r>
    <r>
      <rPr>
        <sz val="10"/>
        <color indexed="63"/>
        <rFont val="Franklin Gothic Book"/>
        <family val="2"/>
      </rPr>
      <t>? Attach the response as Appendix B12.</t>
    </r>
  </si>
  <si>
    <t>1.2.1i</t>
  </si>
  <si>
    <r>
      <t>What policies and practices did the reporting institution introduce prior to 31 December 2005 to fulfil the undertaking contained in Section 5.2.3 of the Charter (committing institutions to ‘</t>
    </r>
    <r>
      <rPr>
        <sz val="9"/>
        <rFont val="Arial"/>
        <family val="2"/>
      </rPr>
      <t>invest in and equip current and future leadership incumbents in the sector with the appropriate knowledge and capacity to enable them to play a central role in driving the transformation programme)</t>
    </r>
    <r>
      <rPr>
        <sz val="10"/>
        <color indexed="63"/>
        <rFont val="Franklin Gothic Book"/>
        <family val="2"/>
      </rPr>
      <t>?  Attach the response as Appendix B13.</t>
    </r>
  </si>
  <si>
    <t>1.2.2a</t>
  </si>
  <si>
    <t>Has the reporting institution implemented a learnership programme as provided for in Section 5.7 of the Charter?</t>
  </si>
  <si>
    <t>If ‘no’, proceed to question 1.2.2c</t>
  </si>
  <si>
    <t>If yes:</t>
  </si>
  <si>
    <t>1.2.2b</t>
  </si>
  <si>
    <t>When did it introduce and implement the learnership programmes? Provide supporting documentation, Attach the response as Appendix B14.</t>
  </si>
  <si>
    <t>1.2.2c</t>
  </si>
  <si>
    <t>How many black matriculants or NQF 4 certificate holders were employed by the reporting institution as part of this learnership programme on 31 December 2005? (exclude black graduates from the figure)</t>
  </si>
  <si>
    <t>1.2.2d</t>
  </si>
  <si>
    <t>What was the total staff of the reporting institution on 31 December 2005, using the definitions provided in the guidance note to determine the number of employees?</t>
  </si>
  <si>
    <t>1.2.2e</t>
  </si>
  <si>
    <t>What is the response to 1.2.2c as a percentage of the response to 1.2.2d?</t>
  </si>
  <si>
    <t>1.2.2f</t>
  </si>
  <si>
    <t>1.2.2g</t>
  </si>
  <si>
    <t>If the reporting institution had a learnership programme in operation in the reporting period, and black graduates were participating in the programme as learners, provide detail on the number of graduates both as an absolute figure and as a proportion of the total number of learners involved in the programme, and any additional information the reporting institution considers relevant. Attach as Appendix B18.</t>
  </si>
  <si>
    <t>1.2.2h</t>
  </si>
  <si>
    <t>What other initiatives, policies and practices has the reporting institution introduced to align its staff complement and recruitment practices with the commitment set out in Section 5.7 of the Charter? Attach the response as Appendix B15.</t>
  </si>
  <si>
    <t>1.2.2i</t>
  </si>
  <si>
    <r>
      <t xml:space="preserve">What has the reporting institution done, and what policies and practices has it introduced, to implement the commitments set out in Section 5.8.5 of the Charter (committing institutions to introduce, </t>
    </r>
    <r>
      <rPr>
        <sz val="9"/>
        <color indexed="63"/>
        <rFont val="Arial"/>
        <family val="2"/>
      </rPr>
      <t xml:space="preserve">in conjunction with institutions of higher learning, training programmes in line with the NQF requirements and establish undergraduate and post graduate diplomas and degrees in financial services) </t>
    </r>
    <r>
      <rPr>
        <sz val="10"/>
        <color indexed="63"/>
        <rFont val="Franklin Gothic Book"/>
        <family val="2"/>
      </rPr>
      <t>? Attach the response as Appendix B16.</t>
    </r>
  </si>
  <si>
    <t>1.2.2j</t>
  </si>
  <si>
    <r>
      <t xml:space="preserve">What has the reporting institution done, and what policies and practices has it introduced, to implement the commitments set out in Sections 5.8.1-5.8.4 of the Charter (committing institutions to develop: </t>
    </r>
    <r>
      <rPr>
        <sz val="9"/>
        <color indexed="63"/>
        <rFont val="Arial"/>
        <family val="2"/>
      </rPr>
      <t>5.8.1 career pathing through the provision of the necessary support to black people at all levels to facilitate progress in their agreed careers; the implementation of appropriate mentorship programmes within companies in the sector to assist in the rapid development of black professionals; targeted recruitment to expand the base of potential recruits; cultural diversity and gender sensitivity programmes at various levels of management in the financial institution, with the intention of promoting a vibrant, enabling and diverse institutional  culture)</t>
    </r>
    <r>
      <rPr>
        <sz val="10"/>
        <color indexed="63"/>
        <rFont val="Franklin Gothic Book"/>
        <family val="2"/>
      </rPr>
      <t>? Attach the responses as Appendix B17, providing a separate response with respect to each Section.</t>
    </r>
  </si>
  <si>
    <t>Section 1 - Human resource development</t>
  </si>
  <si>
    <t>Is the reporting institution subject to a global policy as a result of which any senior managers are imposed on the reporting institution?</t>
  </si>
  <si>
    <t>The reporting institution’s score for 2005 with respect to black people in senior management</t>
  </si>
  <si>
    <t>The reporting institution’s score for 2005 with respect to black women in senior management</t>
  </si>
  <si>
    <t>The reporting institution’s score for 2005 with respect to black people in middle management</t>
  </si>
  <si>
    <t>The reporting institution’s score for 2005 with respect to black women in middle management</t>
  </si>
  <si>
    <t>The reporting institution’s score for 2005 with respect to black people in junior management</t>
  </si>
  <si>
    <t>The reporting institution’s score for 2005 with respect to black women in junior management</t>
  </si>
  <si>
    <t>Name of reporting institution</t>
  </si>
  <si>
    <t>A1</t>
  </si>
  <si>
    <t>A2</t>
  </si>
  <si>
    <t>A3</t>
  </si>
  <si>
    <t>A4</t>
  </si>
  <si>
    <t>A5</t>
  </si>
  <si>
    <t>A7</t>
  </si>
  <si>
    <t>Legal status of reporting institution (is the reporting institution a public company, a company etc.)</t>
  </si>
  <si>
    <t>Provide the reporting institution's registration number</t>
  </si>
  <si>
    <t>Physical address at which the reporting institution is registered</t>
  </si>
  <si>
    <t>Name of the reporting institution's chief executive officer or equivalent</t>
  </si>
  <si>
    <t>A6a</t>
  </si>
  <si>
    <t>A6b</t>
  </si>
  <si>
    <t>Contact details of the reporting institution's chief executive officer or equivalent</t>
  </si>
  <si>
    <t>Telephone (fixed line)</t>
  </si>
  <si>
    <t>Cell</t>
  </si>
  <si>
    <t>Fax</t>
  </si>
  <si>
    <t>e-mail</t>
  </si>
  <si>
    <t>Liaison person</t>
  </si>
  <si>
    <t>Details of the reporting institution</t>
  </si>
  <si>
    <t>(Provide the name of the person who signs the declaration of this report)</t>
  </si>
  <si>
    <t>(Provide the contact details of the person who signs the declaration of this report)</t>
  </si>
  <si>
    <t>(Provide the name and contact details of the person authorised and designated to liaise with the Council with respect to the contents of this report and, should it be necessary, to respond to queries from the Council and to source and provide any additional information)</t>
  </si>
  <si>
    <t>Name</t>
  </si>
  <si>
    <t>A8a</t>
  </si>
  <si>
    <t>Financial sector trade association to which the reporting institution belongs</t>
  </si>
  <si>
    <t>A8b</t>
  </si>
  <si>
    <t>Trade description  of reporting institution’s primary activity</t>
  </si>
  <si>
    <t>(Complete only if not a member of any of the associations referred to in A8a)</t>
  </si>
  <si>
    <t>Threshold</t>
  </si>
  <si>
    <t>Executive management</t>
  </si>
  <si>
    <t>Procurement</t>
  </si>
  <si>
    <r>
      <t>Instructions</t>
    </r>
    <r>
      <rPr>
        <sz val="10"/>
        <rFont val="Arial"/>
        <family val="0"/>
      </rPr>
      <t xml:space="preserve">: Please enter the relevant detail in the areas with the green background.  </t>
    </r>
  </si>
  <si>
    <t>1 Human resource development</t>
  </si>
  <si>
    <t>Indicators</t>
  </si>
  <si>
    <t>2008 target</t>
  </si>
  <si>
    <t>Points</t>
  </si>
  <si>
    <t>Employment equity</t>
  </si>
  <si>
    <t>Industry mean 311203</t>
  </si>
  <si>
    <t>1.1.1</t>
  </si>
  <si>
    <t>Senior management</t>
  </si>
  <si>
    <t>Black people in senior management</t>
  </si>
  <si>
    <t>Minimum 20-25%</t>
  </si>
  <si>
    <t>4 (3 @ 20% + 1 @ 25%)</t>
  </si>
  <si>
    <t>Black women in senior management</t>
  </si>
  <si>
    <t>Minimum 4%</t>
  </si>
  <si>
    <t>1.1.2</t>
  </si>
  <si>
    <t>Middle management</t>
  </si>
  <si>
    <t>Black people in middle management</t>
  </si>
  <si>
    <t>Minimum 30%</t>
  </si>
  <si>
    <t>Black women in middle management</t>
  </si>
  <si>
    <t>Minimum 10%</t>
  </si>
  <si>
    <t>1.1.3</t>
  </si>
  <si>
    <t>Junior management</t>
  </si>
  <si>
    <t>Black people in junior management</t>
  </si>
  <si>
    <t>Minimum 40-50%</t>
  </si>
  <si>
    <t>4 (2,5 @ 40% + 0,75 @ 45% + 0,75 @ 50%)</t>
  </si>
  <si>
    <t>Black women in junior management</t>
  </si>
  <si>
    <t>Minimum 15%</t>
  </si>
  <si>
    <t>Skills development</t>
  </si>
  <si>
    <t>1.2.1</t>
  </si>
  <si>
    <t>Skills spend</t>
  </si>
  <si>
    <t>% of payroll spent of black skills development</t>
  </si>
  <si>
    <t>Minimum 1,5%</t>
  </si>
  <si>
    <t>None</t>
  </si>
  <si>
    <t>1.2.2</t>
  </si>
  <si>
    <t>Learnership programmes</t>
  </si>
  <si>
    <t>Learnerships as % of staff</t>
  </si>
  <si>
    <t>Minimum 4,5%</t>
  </si>
  <si>
    <t>2 Procurement and enterprise development</t>
  </si>
  <si>
    <t xml:space="preserve">Procurement from black influenced companies, companies rated "D" </t>
  </si>
  <si>
    <t>Targeted procurement from those companies as a % of total procurement - Scored at 50% of Rand spend</t>
  </si>
  <si>
    <t xml:space="preserve">Procurement from companies rated "C" </t>
  </si>
  <si>
    <t>Targeted procurement from those companies as a percentage of total procurement - Scored at 75% of Rand spend</t>
  </si>
  <si>
    <t xml:space="preserve">Procurement from black empowered companies, companies rated "B" </t>
  </si>
  <si>
    <t>Targeted procurement from those companies as a percentage of total procurement - Scored at 100% of Rand spend</t>
  </si>
  <si>
    <t xml:space="preserve">Procurement from black SMEs, black companies, black women-empowered enterprises, companies rated "A" </t>
  </si>
  <si>
    <t>Targeted procurement from those companies as a percentage of total procurement - Scored at 125% of Rand spend</t>
  </si>
  <si>
    <t>Enterprise development</t>
  </si>
  <si>
    <t>Enterprise development: black influenced companies</t>
  </si>
  <si>
    <t>Rand spend - Scored at 50% of Rand spend</t>
  </si>
  <si>
    <t>Enterprise development: black empowered companies</t>
  </si>
  <si>
    <t>Rand spend - Scored at 100% of Rand spend</t>
  </si>
  <si>
    <t>Enterprise development: black SMEs, black companies &amp; black women empowered enterprises</t>
  </si>
  <si>
    <t>Rand spend - Scored at 125% of Rand spend</t>
  </si>
  <si>
    <t>3 Access to financial services</t>
  </si>
  <si>
    <t>Access</t>
  </si>
  <si>
    <t>Transaction savings products and services</t>
  </si>
  <si>
    <t xml:space="preserve">Effective access for LSM 1-5 </t>
  </si>
  <si>
    <t>Bank savings products and services</t>
  </si>
  <si>
    <t>Effective access for LSM 1-5</t>
  </si>
  <si>
    <t>Life assurance products and services</t>
  </si>
  <si>
    <t>Collective investments products and services</t>
  </si>
  <si>
    <t>Effective access for LSM 1</t>
  </si>
  <si>
    <t>1% + 250 000</t>
  </si>
  <si>
    <t xml:space="preserve">Short-term risk insurance products </t>
  </si>
  <si>
    <t>Origination</t>
  </si>
  <si>
    <t>3.6.1</t>
  </si>
  <si>
    <t>Housing loans</t>
  </si>
  <si>
    <t>Market share (2003) x R40bn</t>
  </si>
  <si>
    <t>10% of target</t>
  </si>
  <si>
    <t>3.6.2</t>
  </si>
  <si>
    <t>Agricultural development loans</t>
  </si>
  <si>
    <t>Market share (2003) x R1,5bn</t>
  </si>
  <si>
    <t>3.6.3</t>
  </si>
  <si>
    <t>Black SME loans</t>
  </si>
  <si>
    <t>Market share (2003) x R5bn</t>
  </si>
  <si>
    <t>Consumer education</t>
  </si>
  <si>
    <t>% of after-tax profit</t>
  </si>
  <si>
    <t>0,2%, no annual  escalation</t>
  </si>
  <si>
    <t>O,2%</t>
  </si>
  <si>
    <t xml:space="preserve">18 Banks </t>
  </si>
  <si>
    <t xml:space="preserve">14 Life offices </t>
  </si>
  <si>
    <t xml:space="preserve">6   Short-term </t>
  </si>
  <si>
    <t xml:space="preserve">      insurance  </t>
  </si>
  <si>
    <t xml:space="preserve">6   Collective </t>
  </si>
  <si>
    <t xml:space="preserve">      investments</t>
  </si>
  <si>
    <t>4 Empowerment financing</t>
  </si>
  <si>
    <t>% of designated investment xR123,5 bn</t>
  </si>
  <si>
    <t>Targeted investments</t>
  </si>
  <si>
    <t>% of designated investment x R73,5bn</t>
  </si>
  <si>
    <t>Transformational infrastructure</t>
  </si>
  <si>
    <t>Institution's annual investment in transformational infrastructure</t>
  </si>
  <si>
    <t>% of designated investment x R25bn</t>
  </si>
  <si>
    <t>Low-income housing</t>
  </si>
  <si>
    <t xml:space="preserve">Institution’s annual investment in low-income housing </t>
  </si>
  <si>
    <t>% of designated investment xR32bn</t>
  </si>
  <si>
    <t>Agricultural development</t>
  </si>
  <si>
    <t xml:space="preserve">Institution’s annual investment in agricultural development </t>
  </si>
  <si>
    <t>% of designated investment xR1,5bn</t>
  </si>
  <si>
    <t>Black SMEs</t>
  </si>
  <si>
    <t>Institution’s annual investment in black SMEs</t>
  </si>
  <si>
    <t>of designated investment xR5bn</t>
  </si>
  <si>
    <t>BEE transaction financing</t>
  </si>
  <si>
    <t>Institution’s annual  target for BEE financing</t>
  </si>
  <si>
    <t>% share of BEE transaction financing x R50bn</t>
  </si>
  <si>
    <t xml:space="preserve">5 Ownership and control </t>
  </si>
  <si>
    <t>2010 target</t>
  </si>
  <si>
    <t>Ownership</t>
  </si>
  <si>
    <t>5.1.1</t>
  </si>
  <si>
    <t>Direct ownership</t>
  </si>
  <si>
    <t>12 + 4 bonus</t>
  </si>
  <si>
    <t>5.1.2</t>
  </si>
  <si>
    <t>Indirect ownership</t>
  </si>
  <si>
    <t xml:space="preserve">Control </t>
  </si>
  <si>
    <t>5.2.1</t>
  </si>
  <si>
    <t>Board</t>
  </si>
  <si>
    <t>Black directors</t>
  </si>
  <si>
    <t>33% (2008)</t>
  </si>
  <si>
    <t>Black women directors</t>
  </si>
  <si>
    <t>+ 11% (2008)</t>
  </si>
  <si>
    <t>5.2.2</t>
  </si>
  <si>
    <t>Black executives</t>
  </si>
  <si>
    <t>+ 25% (2008)</t>
  </si>
  <si>
    <t>Black women executives</t>
  </si>
  <si>
    <t>+ 4% (2008)</t>
  </si>
  <si>
    <t xml:space="preserve">6 Corporate social investment </t>
  </si>
  <si>
    <t>Corporate social investment</t>
  </si>
  <si>
    <t>% of after-tax profit on CSI</t>
  </si>
  <si>
    <t>0,5%</t>
  </si>
  <si>
    <t>Reporting institution</t>
  </si>
  <si>
    <t>Participation year</t>
  </si>
  <si>
    <t>Scorecard</t>
  </si>
  <si>
    <t>Score</t>
  </si>
  <si>
    <r>
      <t xml:space="preserve">Trading name of reporting institution </t>
    </r>
    <r>
      <rPr>
        <b/>
        <i/>
        <sz val="9"/>
        <rFont val="Arial"/>
        <family val="2"/>
      </rPr>
      <t>(if different from A1)</t>
    </r>
  </si>
  <si>
    <t>Attach as Appendix B4 a list of the individuals so identified, with those identified in ii and iv differentiated. The list should be in order of seniority as defined by salary, not alphabetical order.</t>
  </si>
  <si>
    <t>Sector mean as at 31/12/2003: Black people employed as senior managers (percentage)</t>
  </si>
  <si>
    <t>Sector mean as at 31/12/2003: Black women employed as senior managers (percentage)</t>
  </si>
  <si>
    <t>Sector mean as at 31/12/2003: Black people employed as middle managers (percentage)</t>
  </si>
  <si>
    <t>Sector mean as at 31/12/2003: Black women employed as middle managers (percentage)</t>
  </si>
  <si>
    <t>Sector mean as at 31/12/2003: Black people employed as junior managers (percentage)</t>
  </si>
  <si>
    <t>Sector mean as at 31/12/2003: Black women employed as junior managers (percentage)</t>
  </si>
  <si>
    <t>Weighted enterprise development spend</t>
  </si>
  <si>
    <t>Weighted BEE spend</t>
  </si>
  <si>
    <t>What was the reporting institution’s financial contribution in the reporting period to BEE enterprises in each of the categories set out below? Insert the responses in the appropriate boxes and, if elaboration or explanation is required, attach as Appendix B34.</t>
  </si>
  <si>
    <t>Actual BEE % procurement spend</t>
  </si>
  <si>
    <t>Actual Score achieved</t>
  </si>
  <si>
    <t>The level of coverage achieved of people in LSM 1-5, and the methodology used to measure this.</t>
  </si>
  <si>
    <t>Score for Corporate social investment</t>
  </si>
  <si>
    <t>5.2.2j</t>
  </si>
  <si>
    <t>Sector mean as at 31/12/2003: Black directors</t>
  </si>
  <si>
    <t>Sector mean as at 31/12/2003: Black women directors</t>
  </si>
  <si>
    <t>The objective of this sub-section is to measure progress made by financial institutions in increasing the active involvement in senior, middle and junior management of their organisations by black people of both genders and of black women in particular, and to measure progress towards meeting 2008 targets contained in the Charter. Definitions are provided in the guidance notes.</t>
  </si>
  <si>
    <t>1.1.1a</t>
  </si>
  <si>
    <t>If ‘no’, proceed to 1.1.1d</t>
  </si>
  <si>
    <t>1.1.1b</t>
  </si>
  <si>
    <t xml:space="preserve">If ‘yes’: </t>
  </si>
  <si>
    <t>Provide details of the global policy and the nature of the obligations it imposes on the reporting institution. Attach as Appendix B1.</t>
  </si>
  <si>
    <t>1.1.1c</t>
  </si>
  <si>
    <t>How many senior managers are employed by the reporting institution in compliance with the global policy?</t>
  </si>
  <si>
    <t>1.1.1d</t>
  </si>
  <si>
    <t>Using the salary band parameters and definitions provided in the guidance notes,  and excluding from the number those employed as a result of the global policy referred to above, state the number, as at 31 December 2005, of:</t>
  </si>
  <si>
    <t>i</t>
  </si>
  <si>
    <t>ii</t>
  </si>
  <si>
    <t xml:space="preserve">Black people employed as senior managers </t>
  </si>
  <si>
    <t>iii</t>
  </si>
  <si>
    <t xml:space="preserve">Black women employed as senior managers </t>
  </si>
  <si>
    <t>Attach as Appendix B2 a list of the individuals so identified, with those identified in ii and iii differentiated. The list should be in order of seniority as defined by salary, not alphabetical order.</t>
  </si>
  <si>
    <t>1.1.1e</t>
  </si>
  <si>
    <t>1.1.1f</t>
  </si>
  <si>
    <t>1.1.1g</t>
  </si>
  <si>
    <t>1.1.1h</t>
  </si>
  <si>
    <t>1.1.1i</t>
  </si>
  <si>
    <t xml:space="preserve">If the responses to 1.1.1e and 1.1.1f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B3 an explanation and a motivation for a higher score. </t>
  </si>
  <si>
    <t>1.1.2a</t>
  </si>
  <si>
    <t>Using the salary band parameters and definitions provided in the guidance notes, state the number, as at 31 December 2005, of:</t>
  </si>
  <si>
    <t xml:space="preserve">Middle managers employed </t>
  </si>
  <si>
    <t xml:space="preserve">Black people employed as middle managers </t>
  </si>
  <si>
    <t xml:space="preserve">Black women employed as middle managers </t>
  </si>
  <si>
    <t>1.1.2b</t>
  </si>
  <si>
    <t xml:space="preserve">Give the percentage of black middle managers as a proportion of all middle managers </t>
  </si>
  <si>
    <t>1.1.2c</t>
  </si>
  <si>
    <t xml:space="preserve">Give the percentage of black women who are middle managers as a proportion of all middle managers </t>
  </si>
  <si>
    <t>1.1.2d</t>
  </si>
  <si>
    <t>1.1.2e</t>
  </si>
  <si>
    <t>1.1.2f</t>
  </si>
  <si>
    <t xml:space="preserve">If the responses to 1.1.2d and 1.1.2e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B5 an explanation and a motivation for a higher score. </t>
  </si>
  <si>
    <t>1.1.3a</t>
  </si>
  <si>
    <t xml:space="preserve">Junior managers employed </t>
  </si>
  <si>
    <t>Black people employed as junior managers</t>
  </si>
  <si>
    <t xml:space="preserve">Black women employed as junior managers </t>
  </si>
  <si>
    <t>1.1.3b</t>
  </si>
  <si>
    <t xml:space="preserve">Give the percentage of black junior managers as a proportion of all junior managers </t>
  </si>
  <si>
    <t>1.1.3c</t>
  </si>
  <si>
    <t xml:space="preserve">Give the percentage of black women who are junior managers as a proportion of all junior managers </t>
  </si>
  <si>
    <t>1.1.3d</t>
  </si>
  <si>
    <t>1.1.3e</t>
  </si>
  <si>
    <t>1.1.3f</t>
  </si>
  <si>
    <t xml:space="preserve">If the responses to 1.1.3.1d and 1.1.3e are significantly lower (eg: by a factor of 10% or more) than would have been the case if the proportions had been calculated on the basis of annual averages, and the figures provided above do not in consequence accurately reflect progress made by the reporting institution, attach as Appendix B7 an explanation and a motivation for a higher score. </t>
  </si>
  <si>
    <t>1.2.1a</t>
  </si>
  <si>
    <t>Has the reporting institution undertaken, or participated in a skills audit undertaken by the relevant sector education and training authority or trade association, to establish the level and extent of skills among black employees in the sub-sector?</t>
  </si>
  <si>
    <t>If yes, provide details. Attach as Appendix B8.</t>
  </si>
  <si>
    <t>1.2.1b</t>
  </si>
  <si>
    <t>Based on the definitions and exclusions provided in the guidance notes, provide the reporting institution’s total basic payroll for the reporting period. Attach as Appendix B9.</t>
  </si>
  <si>
    <t>1.2.1c</t>
  </si>
  <si>
    <t>Provide documentary support for the answer. Attach as Appendix B10.</t>
  </si>
  <si>
    <t>1.2.1d</t>
  </si>
  <si>
    <t>What did the reporting institution spend on developing the skills of black employees in the reporting period? The figure should exclude any skills levies paid by the financial institutions and any funds recovered from the SETA or from the government with respect to skills development but may include spending on learnership programmes as per Section 5.7 of the Charter.</t>
  </si>
  <si>
    <t>1.2.1e</t>
  </si>
  <si>
    <t>What is this as a proportion of the response to 1.2.1b?</t>
  </si>
  <si>
    <t>1.2.1f</t>
  </si>
  <si>
    <t>Does this represent a proportional increase or decrease on the equivalent expenditure category in 2004 and 2003? And what is the extent of that increase or decrease in percentage terms and in Rand terms (please state if adjusted for inflation)?</t>
  </si>
  <si>
    <t>2003 expenditure</t>
  </si>
  <si>
    <t>2004 expenditure</t>
  </si>
  <si>
    <t>2005 expenditure</t>
  </si>
  <si>
    <t>2003-2004 year-on-year change (Rands)</t>
  </si>
  <si>
    <t>Section 2 - Procurement and enterprise development</t>
  </si>
  <si>
    <t>Institutions and retirement funds with fewer than 50 staff members are entitled to exemption from the relevant provisions and from reporting in terms of Section 4.6.1 and 4.6.6 of the Charter, but must claim such exemption in terms of Section 4.7.</t>
  </si>
  <si>
    <t>Institutions with fewer than 50 staff members and less than R10 million in designated investments are entitled to exemption from the relevant provisions and from reporting on this section in terms of Section 4.6.3 of the Charter, but must claim such exemption in terms of Section 4.7.</t>
  </si>
  <si>
    <t xml:space="preserve">Retirement funds are entitled to exemption from the relevant provisions and from reporting on this section in terms of Section 4.6.6 and 4.6.7 of the Charter, but must claim such exemption in terms of Section 4.7. </t>
  </si>
  <si>
    <t>Retirement funds with fewer than 50 staff members are entitled to exemption from the relevant provisions and from reporting on this section in terms of Section 4.6.3 of the Charter, but must claim such exemption in terms of Section 4.7.</t>
  </si>
  <si>
    <t>Retirement funds are entitled to exemption from the provisions contained in Section 10 and Sections 11.1 and 11.2 of the Charter  and from reporting ownership and board membership in this section in terms of Section 4.6.3 of the Charter, but must claim such exemption in terms of Section 4.7.</t>
  </si>
  <si>
    <t>Institutions with fewer than 50 staff members and less than R10 million in designated investments are entitled to exemption from the relevant provisions and from reporting in terms of Section 4.6.3 of the Charter, but must claim such exemption in terms of Section 4.7.</t>
  </si>
  <si>
    <t>Retirement funds are entitled to exemption from the relevant provisions and from reporting in terms of Sections 4.6.6 and 4.6.7 of the Charter, but must claim such exemption in terms of Section 4.7.</t>
  </si>
  <si>
    <t>A</t>
  </si>
  <si>
    <t>The reporting institution has applied for and been exempted by the Council from the provisions of Paragraph 6 and Paragraph 7 of the Charter and from reporting on procurement policies and enterprise development.</t>
  </si>
  <si>
    <t>Short term insurers only are required to complete Section 2.1.4.</t>
  </si>
  <si>
    <t>2.1.1</t>
  </si>
  <si>
    <t>What was the reporting institution’s total procurement spend during the reporting period? Provide the figure in the box in 2.1.2a and, if necessary, elaborate on the response and attach as Appendix B19.</t>
  </si>
  <si>
    <t>2.1.1a</t>
  </si>
  <si>
    <t>Total procurement spend</t>
  </si>
  <si>
    <t>2.1.2</t>
  </si>
  <si>
    <t>What was the total procurement spend in the reporting period with BEE suppliers in each of the categories set out below? Insert the responses in the appropriate boxes and, if elaboration or explanation is required, attach as Appendix B20.</t>
  </si>
  <si>
    <t>2.1.2a</t>
  </si>
  <si>
    <t>Total procurement spend with BEE suppliers</t>
  </si>
  <si>
    <t>Black influenced supplier (5-25% black owned)</t>
  </si>
  <si>
    <t>Black empowered supplier (25-50% black owned)</t>
  </si>
  <si>
    <t>iv</t>
  </si>
  <si>
    <t>Black company supplier (more than 50% black owned)</t>
  </si>
  <si>
    <t>v</t>
  </si>
  <si>
    <t xml:space="preserve">Black women-empowered supplier (more than 30% owned by black women)                     </t>
  </si>
  <si>
    <t>vi</t>
  </si>
  <si>
    <t>Black SMEs (black or black empowered supplier with annual turnover of R500 000-R20-million)</t>
  </si>
  <si>
    <t>2.1.3</t>
  </si>
  <si>
    <t>What is the reporting institution’s BEE procurement as a proportion of total procurement as defined?</t>
  </si>
  <si>
    <t>2.1.4</t>
  </si>
  <si>
    <t>Short-term insurers only should complete 2.1.4</t>
  </si>
  <si>
    <t>What were the reporting institution’s total claims procurement spend and total non-claims procurement spend during the reporting period? (Provide the response in the boxes in 2.1.5a and, if necessary, elaborate on the response and attach as Appendix B21).</t>
  </si>
  <si>
    <t>2.1.4a</t>
  </si>
  <si>
    <t>Total claims procurement spend</t>
  </si>
  <si>
    <t>Total non-claims procurement spend</t>
  </si>
  <si>
    <t>2.1.5</t>
  </si>
  <si>
    <t>What methods does the reporting institution use to establish and verify the BEE (or broad-based BEE) credentials and status of suppliers of goods and services? In preparing the response, please address the six issues identified in Section 2.1f of the guidance note. Attach as Appendix B22.</t>
  </si>
  <si>
    <t>2.1.6</t>
  </si>
  <si>
    <t>Has the reporting institution consistently used the same methodology and criteria to establish and verify the credential and status of suppliers during the reporting period? If necessary, elaborate on the answer. Attach as Appendix B23.</t>
  </si>
  <si>
    <t>2.1.6a</t>
  </si>
  <si>
    <t>2.1.6b</t>
  </si>
  <si>
    <t>If ‘no’, describe and explain the changes and why and under what circumstances they were made. Include in the response an assessment of whether these changes had a positive or a negative effect on the rating of suppliers generally or in any specific sector of goods or service supply. Attach the response as Appendix B24.</t>
  </si>
  <si>
    <t>2.1.7</t>
  </si>
  <si>
    <t>Did the reporting institution use the same verification agency to establish and verify the BEE status and credentials of all suppliers from which it procured goods and services during the reporting period?</t>
  </si>
  <si>
    <t>2.1.7a</t>
  </si>
  <si>
    <t>2.1.7b</t>
  </si>
  <si>
    <t>If ‘no’, outline the reasons for using different verification agencies and identify and describe differences in criteria used by different agencies. Attach the response as Appendix B25.</t>
  </si>
  <si>
    <t>2.1.8</t>
  </si>
  <si>
    <t>Did the reporting institution use the narrow-based or broad-based BEE approach to, and criteria for, procurement in the reporting period?</t>
  </si>
  <si>
    <t>2.1.8a</t>
  </si>
  <si>
    <t>Elaborate on the response, attached as Appendix B26. In providing this response, please:</t>
  </si>
  <si>
    <t xml:space="preserve"> </t>
  </si>
  <si>
    <t>2.1.9</t>
  </si>
  <si>
    <t>To what extent did the reporting institution or its verification agency track the economic benefit to the ultimate beneficiary to establish suppliers’ BEE credentials (see 2.1h of the guidance note)? Attach the response as Appendix B27.</t>
  </si>
  <si>
    <t>2.1.9a</t>
  </si>
  <si>
    <t>What proportion of BEE procurement spend was routed through a non-BEE accredited primary vendor? (See Section 2.1g of the guidance note) The reporting institution may elaborate on its response and attach as Appendix B28.</t>
  </si>
  <si>
    <t>2.1.9b</t>
  </si>
  <si>
    <t xml:space="preserve">Were the approaches referred to in 2.1.9 and 2.1.9a used consistently throughout the reporting period and with respect to all categories of supplier and in all supply sectors? </t>
  </si>
  <si>
    <t>2.1.9c</t>
  </si>
  <si>
    <t>Elaborate on the response, attached as Appendix B29.</t>
  </si>
  <si>
    <t>2.1.10</t>
  </si>
  <si>
    <t>What policies, practices and initiatives, if any, has the reporting institution introduced to increase BEE or BBBEE procurement as a proportion of total procurement as defined? Attach the response as Appendix B30.</t>
  </si>
  <si>
    <t>2.1.11a</t>
  </si>
  <si>
    <t>In terms of Section 6.3.1-6.3.2 of the Charter, detail the initiatives, policies and practices by which the reporting institution:</t>
  </si>
  <si>
    <t>Attach the response as Appendix B31.</t>
  </si>
  <si>
    <t>2.1.11b</t>
  </si>
  <si>
    <t>In terms of Section 6.3.5 of the Charter, detail the initiatives, policies and practices by which the reporting institution supported the Proudly South African campaign. Attach the response as Appendix B32.</t>
  </si>
  <si>
    <t>2.2.1</t>
  </si>
  <si>
    <t>What was the reporting institution’s financial contribution during the reporting period to enterprise development (make use of the guidance notes to clarify items to be included and excluded)? Provide the figure in the box in 2.2.1a and, if necessary, elaborate on the response and attach at Appendix B33.</t>
  </si>
  <si>
    <t>2.2.1a</t>
  </si>
  <si>
    <t>Total enterprise development spend</t>
  </si>
  <si>
    <t>2.2.2</t>
  </si>
  <si>
    <t>2.2.2a</t>
  </si>
  <si>
    <t>2.2.3</t>
  </si>
  <si>
    <t>What were the reporting institution’s policies and criteria, during the reporting period, for selecting the enterprises to which the reporting institution provided enterprise development support? Attach the response as Appendix B35.</t>
  </si>
  <si>
    <t>2.2.4</t>
  </si>
  <si>
    <t>What was the nature of that support? Attach the response as Appendix B36.</t>
  </si>
  <si>
    <t>2.2.5</t>
  </si>
  <si>
    <t>What methods does the reporting institution use to establish and verify the BEE (or broad-based BEE) credentials and status of the enterprises to which it contributed? In preparing the response, please address the six issues identified in Section 2.1.f of the guidance note, with respect to enterprise development. Attach as Appendix B37.</t>
  </si>
  <si>
    <t>2.2.6</t>
  </si>
  <si>
    <t>Has the reporting institution consistently used the same methodology and criteria to establish and verify the credentials and status of enterprises whose development it supported during the reporting period? If necessary, elaborate on the answer. Attach as Appendix B38.</t>
  </si>
  <si>
    <t>2.2.6a</t>
  </si>
  <si>
    <t>If ‘no’, describe and explain the changes and why and under what circumstances they were made. Include in the response an assessment of whether these changes had a positive or a negative effect on the rating of BEE enterprises generally or in any specific sector of goods or service supply. Attach the response as Appendix B39.</t>
  </si>
  <si>
    <t>2.2.7</t>
  </si>
  <si>
    <t>Did the reporting institution use the narrow-based or broad-based BEE approach when establishing and verifying the credentials and status of BEE enterprises in the reporting period?</t>
  </si>
  <si>
    <t>2.2.7a</t>
  </si>
  <si>
    <t>If the reporting institution used an approach recognising broad-based criteria, provide details. Attach as Appendix B40. In providing this response, please:</t>
  </si>
  <si>
    <t>2.2.8</t>
  </si>
  <si>
    <t>To what extent did the reporting institution or its verification agency track the economic benefit to the ultimate beneficiary to establish enterprises’ BEE credentials (see 2.1h of the guidance note)? Attach the response as Appendix B41.</t>
  </si>
  <si>
    <t>Scoring procurement and enterprise development</t>
  </si>
  <si>
    <t>For the purposes of reporting on 2005 only, please note that procurement and enterprise development are assessed and scored jointly and that a maximum of 15 points may be allocated to performance in this category.</t>
  </si>
  <si>
    <t>2.3.1a</t>
  </si>
  <si>
    <t>To be completed only by reporting institutions that used the narrow-based approach</t>
  </si>
  <si>
    <t>Calculate the reporting institution’s score using the formulae in Section 2.3 of the guidance note. Insert the result in the box included under 2.3.1c. If any explanation is required, attach as Appendix B42.</t>
  </si>
  <si>
    <t>2.3.1b</t>
  </si>
  <si>
    <t xml:space="preserve">To be completed by reporting institutions that used a broad-based approach </t>
  </si>
  <si>
    <t>Describe and explain the methodology used to calculate the score and the difference between that methodology and the method and formulae contained in Section 2.3 of the guidance note. Attach the response as B43. Insert the result in the box included under 2.3.1c.</t>
  </si>
  <si>
    <t>2.3.1c</t>
  </si>
  <si>
    <t>»</t>
  </si>
  <si>
    <t>promote early payment for services provided by SMEs; and</t>
  </si>
  <si>
    <t>encourage existing suppliers to address BEE and become BEE accredited.</t>
  </si>
  <si>
    <t>Explain objectives and approach;</t>
  </si>
  <si>
    <t>Detail the criteria adopted and the date from which the broad-based approach has been in effect;</t>
  </si>
  <si>
    <t>Describe and illustrate the verification and ratings methodologies they use.</t>
  </si>
  <si>
    <t>Institutions which are wholesalers in the sense that they are not providers of first-order financial products and services are entitled to exemption from the relevant provisions and from reporting on this section in terms of Section 4.6.5 of the Charter, but must claim such exemption in terms of Section 4.7.</t>
  </si>
  <si>
    <t>Institutions which are retailers of first-order financial products and services, but in terms of whose business model it would be inconsistent to extend such products and services to low-income communities are entitled to consideration by the Council of exemption from the provisions of Section 8.1-8.3 of Paragraph 8 and from reporting thereon in terms of Section 4.6.5 of the Charter, but must claim such exemption in terms of Section 4.7.</t>
  </si>
  <si>
    <t>The reporting institution has applied for and been exempted by the Council from the all provisions of Paragraph 8 of the Charter and from reporting on access to financial services.</t>
  </si>
  <si>
    <t>B</t>
  </si>
  <si>
    <t>The reporting institution has applied for and been exempted by the Council from the provisions of Paragraph 8 of the Charter, other than Section 8.4, and from reporting on access to financial services but not from reporting on consumer education performance.</t>
  </si>
  <si>
    <t>To be completed only by reporting institutions that are banks, but not by members of the International Bankers’ Association.</t>
  </si>
  <si>
    <t>3.1.1</t>
  </si>
  <si>
    <t>What initiatives did the reporting institution introduce, or were in effect during the reporting period, to achieve effective access by people categorised as being in LSM 1-5 to first-order transaction savings products and services? Attach the response as Appendix B44.</t>
  </si>
  <si>
    <t>In preparing the response, please address the following in separate sections:</t>
  </si>
  <si>
    <t>3.1.2</t>
  </si>
  <si>
    <t xml:space="preserve">How the reporting institution ensured effective physical access, and the methodology used to measure this; </t>
  </si>
  <si>
    <t>3.1.3</t>
  </si>
  <si>
    <t xml:space="preserve">How the reporting institution ensured the elimination of discrimination in the provision of financial services, and the methodology used to measure this; </t>
  </si>
  <si>
    <t>3.1.4</t>
  </si>
  <si>
    <t>What products appropriate for people in LSM 1-5 the reporting institution introduced or offered, and the methodology used to measure their appropriateness;</t>
  </si>
  <si>
    <t>3.1.5</t>
  </si>
  <si>
    <t>What products priced to be affordable to people in LSM 1-5 the reporting institution introduced or offered, and the methodology used to measure their affordability;</t>
  </si>
  <si>
    <t>3.1.6</t>
  </si>
  <si>
    <t>How the reporting institution structured and described the products and services offered to ensure they were simple and easy to understand, and the methodology used to measure the simplicity and ease of understanding;</t>
  </si>
  <si>
    <t>3.1.7</t>
  </si>
  <si>
    <t>The level of usage achieved among people in LSM 1-5, and the methodology used to measure this.</t>
  </si>
  <si>
    <t>3.2.1</t>
  </si>
  <si>
    <t>What initiatives did the reporting institution introduce in the reporting period, or were in effect during the reporting period, to achieve effective access by people categorised as being in LSM 1-5 to first-order bank savings products and services? Attach the response as Appendix B45.</t>
  </si>
  <si>
    <t>3.2.2</t>
  </si>
  <si>
    <t>3.2.3</t>
  </si>
  <si>
    <t xml:space="preserve">How it ensured the elimination of discrimination in the provision of financial services, and the methodology used to measure this; </t>
  </si>
  <si>
    <t>3.2.4</t>
  </si>
  <si>
    <t>What products appropriate for people in LSM 1-5 were introduced or offered, and the methodology used to measure their appropriateness;</t>
  </si>
  <si>
    <t>3.2.5</t>
  </si>
  <si>
    <t>What products priced to be affordable to people in LSM 1-5 were introduced or offered, and the methodology used to measure their affordability;</t>
  </si>
  <si>
    <t>3.2.6</t>
  </si>
  <si>
    <t>3.2.7</t>
  </si>
  <si>
    <t>To be completed only by reporting institutions that are life offices or members of the Life Offices’ Association of South Africa.</t>
  </si>
  <si>
    <t>3.3.1</t>
  </si>
  <si>
    <t>What initiatives did the reporting institution introduce, or were in effect during the reporting period, to achieve effective access by people categorised as being in LSM 1-5 to first-order life assurance products and services? Attach the response as Appendix B46.</t>
  </si>
  <si>
    <t>3.3.2</t>
  </si>
  <si>
    <t>3.3.3</t>
  </si>
  <si>
    <t>3.3.4</t>
  </si>
  <si>
    <t>Calculate the reporting institution’s score with respect to targeted investments, describe and explain the methodology used to calculate the score. Attach as Appendix B68. Include in the description an explanation of the contribution of each of the categories of targeted investment to the combined score.</t>
  </si>
  <si>
    <t>Black People</t>
  </si>
  <si>
    <t>Number of Directors</t>
  </si>
  <si>
    <t>Percentage of Directors</t>
  </si>
  <si>
    <t>All Directors</t>
  </si>
  <si>
    <t>Score: Black people on the board of directors</t>
  </si>
  <si>
    <t>Score: Black women on the board of directors</t>
  </si>
  <si>
    <t>If the reporting institution's formula for the calculation of the score for the presence of black people and black women on its board of directors differs from 5.2.1f, please enter the calculated scores below. Attach the formula used as B80.</t>
  </si>
  <si>
    <t>Attach, as Appendix B80a, a list of the directors, giving their titles, race and gender. If any of the directors are imposed on the local operation and should be excluded, in terms of Section 4.6.4 of the Charter, from any calculation for the purpose of establishing ratios in terms of Section 11 of the Charter, identify them in this listing.</t>
  </si>
  <si>
    <t>Calculated score: Black people on the board of directors</t>
  </si>
  <si>
    <t>Calculated score: Black women on the board of directors</t>
  </si>
  <si>
    <t>If the reporting institution's formula for the calculation of the score for the presence of black people and black women in the Executive Management differs from 5.2.2i please enter the calculated scores below. Attach the formula used as B82b.</t>
  </si>
  <si>
    <t>Calculated score: Black people in executive management</t>
  </si>
  <si>
    <t>Calculated score: Black women in executive management</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</si>
</sst>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R&quot;\ #,##0.00"/>
  </numFmts>
  <fonts count="36">
    <font>
      <sz val="10"/>
      <name val="Arial"/>
      <family val="0"/>
    </font>
    <font>
      <i/>
      <sz val="9"/>
      <name val="Arial"/>
      <family val="2"/>
    </font>
    <font>
      <b/>
      <sz val="10"/>
      <name val="Arial"/>
      <family val="2"/>
    </font>
    <font>
      <b/>
      <i/>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2"/>
      <name val="Arial"/>
      <family val="2"/>
    </font>
    <font>
      <sz val="10"/>
      <name val="Times New Roman"/>
      <family val="1"/>
    </font>
    <font>
      <sz val="10"/>
      <color indexed="63"/>
      <name val="Franklin Gothic Book"/>
      <family val="2"/>
    </font>
    <font>
      <sz val="8"/>
      <color indexed="63"/>
      <name val="Arial"/>
      <family val="2"/>
    </font>
    <font>
      <sz val="7.5"/>
      <color indexed="63"/>
      <name val="Arial"/>
      <family val="2"/>
    </font>
    <font>
      <sz val="7.5"/>
      <name val="Arial"/>
      <family val="2"/>
    </font>
    <font>
      <b/>
      <sz val="7.5"/>
      <color indexed="63"/>
      <name val="Arial"/>
      <family val="2"/>
    </font>
    <font>
      <b/>
      <sz val="7.5"/>
      <name val="Arial"/>
      <family val="2"/>
    </font>
    <font>
      <b/>
      <sz val="8"/>
      <color indexed="63"/>
      <name val="Arial"/>
      <family val="2"/>
    </font>
    <font>
      <sz val="9.5"/>
      <color indexed="63"/>
      <name val="Franklin Gothic Book"/>
      <family val="2"/>
    </font>
    <font>
      <sz val="9.5"/>
      <color indexed="63"/>
      <name val="Franklin Gothic Medium"/>
      <family val="2"/>
    </font>
    <font>
      <sz val="9"/>
      <color indexed="63"/>
      <name val="Arial"/>
      <family val="2"/>
    </font>
    <font>
      <sz val="9.5"/>
      <color indexed="63"/>
      <name val="Arial"/>
      <family val="2"/>
    </font>
    <font>
      <sz val="10"/>
      <color indexed="63"/>
      <name val="Arial"/>
      <family val="2"/>
    </font>
    <font>
      <b/>
      <sz val="10"/>
      <color indexed="63"/>
      <name val="Arial"/>
      <family val="2"/>
    </font>
    <font>
      <b/>
      <sz val="10"/>
      <color indexed="9"/>
      <name val="Arial"/>
      <family val="2"/>
    </font>
    <font>
      <i/>
      <sz val="10"/>
      <color indexed="63"/>
      <name val="Arial"/>
      <family val="2"/>
    </font>
    <font>
      <i/>
      <sz val="10"/>
      <name val="Arial"/>
      <family val="2"/>
    </font>
    <font>
      <sz val="7"/>
      <color indexed="63"/>
      <name val="Times New Roman"/>
      <family val="1"/>
    </font>
    <font>
      <sz val="12"/>
      <name val="Arial"/>
      <family val="2"/>
    </font>
    <font>
      <i/>
      <sz val="10"/>
      <color indexed="63"/>
      <name val="Franklin Gothic Book"/>
      <family val="2"/>
    </font>
    <font>
      <sz val="10"/>
      <color indexed="63"/>
      <name val="Franklin Gothic Medium"/>
      <family val="2"/>
    </font>
    <font>
      <sz val="2"/>
      <color indexed="63"/>
      <name val="Franklin Gothic Book"/>
      <family val="2"/>
    </font>
    <font>
      <sz val="3"/>
      <color indexed="63"/>
      <name val="Franklin Gothic Book"/>
      <family val="2"/>
    </font>
    <font>
      <b/>
      <sz val="10"/>
      <color indexed="63"/>
      <name val="Franklin Gothic Medium"/>
      <family val="2"/>
    </font>
    <font>
      <b/>
      <sz val="10"/>
      <color indexed="26"/>
      <name val="Arial"/>
      <family val="2"/>
    </font>
    <font>
      <sz val="7"/>
      <color indexed="63"/>
      <name val="Arial"/>
      <family val="2"/>
    </font>
    <font>
      <sz val="10"/>
      <color indexed="10"/>
      <name val="Arial"/>
      <family val="0"/>
    </font>
  </fonts>
  <fills count="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0" xfId="0" applyAlignment="1">
      <alignment/>
    </xf>
    <xf numFmtId="0" fontId="2" fillId="0" borderId="0" xfId="0" applyFont="1" applyAlignment="1">
      <alignment wrapText="1"/>
    </xf>
    <xf numFmtId="0" fontId="2" fillId="0" borderId="0" xfId="0" applyFont="1" applyAlignment="1">
      <alignment/>
    </xf>
    <xf numFmtId="0" fontId="1" fillId="0" borderId="0" xfId="0" applyFont="1" applyAlignment="1">
      <alignment wrapText="1"/>
    </xf>
    <xf numFmtId="0" fontId="3" fillId="0" borderId="0" xfId="0" applyFont="1" applyAlignment="1">
      <alignment wrapText="1"/>
    </xf>
    <xf numFmtId="0" fontId="8" fillId="0" borderId="0" xfId="0" applyFont="1" applyAlignment="1">
      <alignment vertical="top"/>
    </xf>
    <xf numFmtId="0" fontId="0" fillId="0" borderId="0" xfId="0" applyFont="1" applyAlignment="1">
      <alignment/>
    </xf>
    <xf numFmtId="0" fontId="11" fillId="2" borderId="1" xfId="0" applyFont="1" applyFill="1" applyBorder="1" applyAlignment="1">
      <alignment vertical="top" wrapText="1"/>
    </xf>
    <xf numFmtId="0" fontId="16" fillId="2" borderId="1" xfId="0" applyFont="1" applyFill="1" applyBorder="1" applyAlignment="1">
      <alignment horizontal="center"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2" fillId="0" borderId="1" xfId="0" applyFont="1" applyBorder="1" applyAlignment="1">
      <alignment vertical="top" wrapText="1"/>
    </xf>
    <xf numFmtId="0" fontId="14" fillId="0" borderId="1" xfId="0" applyFont="1" applyBorder="1" applyAlignment="1">
      <alignment horizontal="center" wrapText="1"/>
    </xf>
    <xf numFmtId="0" fontId="12" fillId="0" borderId="1" xfId="0" applyFont="1" applyBorder="1" applyAlignment="1">
      <alignment horizontal="right" wrapText="1"/>
    </xf>
    <xf numFmtId="0" fontId="12" fillId="0" borderId="1" xfId="0" applyFont="1" applyBorder="1" applyAlignment="1">
      <alignment horizontal="center" wrapText="1"/>
    </xf>
    <xf numFmtId="0" fontId="12" fillId="2" borderId="1" xfId="0" applyFont="1" applyFill="1" applyBorder="1" applyAlignment="1">
      <alignment vertical="top" wrapText="1"/>
    </xf>
    <xf numFmtId="0" fontId="13" fillId="0" borderId="1" xfId="0" applyFont="1" applyBorder="1" applyAlignment="1">
      <alignment vertical="top" wrapText="1"/>
    </xf>
    <xf numFmtId="9" fontId="14" fillId="0" borderId="1" xfId="0" applyNumberFormat="1" applyFont="1" applyBorder="1" applyAlignment="1">
      <alignment horizontal="right" wrapText="1"/>
    </xf>
    <xf numFmtId="0" fontId="14" fillId="0" borderId="1" xfId="0" applyFont="1" applyBorder="1" applyAlignment="1">
      <alignment horizontal="right" wrapText="1"/>
    </xf>
    <xf numFmtId="0" fontId="15" fillId="0" borderId="1" xfId="0" applyFont="1" applyBorder="1" applyAlignment="1">
      <alignment vertical="top" wrapText="1"/>
    </xf>
    <xf numFmtId="9" fontId="12" fillId="0" borderId="1" xfId="0" applyNumberFormat="1" applyFont="1" applyBorder="1" applyAlignment="1">
      <alignment horizontal="right" wrapText="1"/>
    </xf>
    <xf numFmtId="0" fontId="12" fillId="0" borderId="1" xfId="0" applyFont="1" applyBorder="1" applyAlignment="1">
      <alignment horizontal="left" vertical="top" wrapText="1"/>
    </xf>
    <xf numFmtId="0" fontId="14" fillId="0" borderId="1" xfId="0" applyFont="1" applyBorder="1" applyAlignment="1">
      <alignment wrapText="1"/>
    </xf>
    <xf numFmtId="0" fontId="12" fillId="0" borderId="1" xfId="0" applyFont="1" applyBorder="1" applyAlignment="1">
      <alignment wrapText="1"/>
    </xf>
    <xf numFmtId="9" fontId="12" fillId="0" borderId="1" xfId="0" applyNumberFormat="1" applyFont="1" applyBorder="1" applyAlignment="1">
      <alignment horizontal="center" wrapText="1"/>
    </xf>
    <xf numFmtId="0" fontId="12" fillId="0" borderId="1" xfId="0" applyFont="1" applyFill="1" applyBorder="1" applyAlignment="1">
      <alignment vertical="top" wrapText="1"/>
    </xf>
    <xf numFmtId="0" fontId="12" fillId="0" borderId="1" xfId="0" applyFont="1" applyFill="1" applyBorder="1" applyAlignment="1">
      <alignment wrapText="1"/>
    </xf>
    <xf numFmtId="0" fontId="12" fillId="0" borderId="1" xfId="0" applyFont="1" applyFill="1" applyBorder="1" applyAlignment="1">
      <alignment horizontal="center" wrapText="1"/>
    </xf>
    <xf numFmtId="0" fontId="12" fillId="0" borderId="1" xfId="0" applyFont="1" applyFill="1" applyBorder="1" applyAlignment="1">
      <alignment horizontal="right" wrapText="1"/>
    </xf>
    <xf numFmtId="0" fontId="10" fillId="0" borderId="0" xfId="0" applyFont="1" applyAlignment="1">
      <alignment horizontal="left" indent="3"/>
    </xf>
    <xf numFmtId="0" fontId="10" fillId="0" borderId="0" xfId="0" applyFont="1" applyAlignment="1">
      <alignment horizontal="left" indent="7"/>
    </xf>
    <xf numFmtId="0" fontId="18" fillId="3" borderId="0" xfId="0" applyFont="1" applyFill="1" applyBorder="1" applyAlignment="1">
      <alignment vertical="top" wrapText="1"/>
    </xf>
    <xf numFmtId="0" fontId="10" fillId="0" borderId="0" xfId="0" applyFont="1" applyAlignment="1">
      <alignment horizontal="left" wrapText="1"/>
    </xf>
    <xf numFmtId="0" fontId="2" fillId="0" borderId="0" xfId="0" applyFont="1" applyFill="1" applyAlignment="1">
      <alignment/>
    </xf>
    <xf numFmtId="0" fontId="0" fillId="0" borderId="0" xfId="0" applyFill="1" applyAlignment="1">
      <alignment/>
    </xf>
    <xf numFmtId="0" fontId="18" fillId="0" borderId="0" xfId="0" applyFont="1" applyBorder="1" applyAlignment="1">
      <alignment horizontal="right" wrapText="1"/>
    </xf>
    <xf numFmtId="0" fontId="18" fillId="3" borderId="0" xfId="0" applyFont="1" applyFill="1" applyBorder="1" applyAlignment="1">
      <alignment horizontal="right" wrapText="1"/>
    </xf>
    <xf numFmtId="0" fontId="9" fillId="0" borderId="0" xfId="0" applyFont="1" applyBorder="1" applyAlignment="1">
      <alignment wrapText="1"/>
    </xf>
    <xf numFmtId="0" fontId="10" fillId="0" borderId="0" xfId="0" applyFont="1" applyBorder="1" applyAlignment="1">
      <alignment horizontal="right" wrapText="1"/>
    </xf>
    <xf numFmtId="0" fontId="18" fillId="0" borderId="0" xfId="0" applyFont="1" applyBorder="1" applyAlignment="1">
      <alignment vertical="top" wrapText="1"/>
    </xf>
    <xf numFmtId="0" fontId="22" fillId="4" borderId="0" xfId="0" applyFont="1" applyFill="1" applyBorder="1" applyAlignment="1">
      <alignment vertical="top" wrapText="1"/>
    </xf>
    <xf numFmtId="0" fontId="10" fillId="0" borderId="0" xfId="0" applyFont="1" applyAlignment="1">
      <alignment horizontal="left"/>
    </xf>
    <xf numFmtId="0" fontId="23" fillId="5" borderId="0" xfId="0" applyFont="1" applyFill="1" applyAlignment="1">
      <alignment horizontal="left" vertical="top"/>
    </xf>
    <xf numFmtId="0" fontId="20" fillId="0" borderId="0" xfId="0" applyFont="1" applyAlignment="1">
      <alignment vertical="top"/>
    </xf>
    <xf numFmtId="0" fontId="21" fillId="0" borderId="0" xfId="0" applyFont="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horizontal="right" vertical="top" wrapText="1"/>
    </xf>
    <xf numFmtId="0" fontId="0" fillId="0" borderId="0" xfId="0" applyFont="1" applyBorder="1" applyAlignment="1">
      <alignment vertical="top" wrapText="1"/>
    </xf>
    <xf numFmtId="0" fontId="21" fillId="0" borderId="0" xfId="0" applyFont="1" applyAlignment="1">
      <alignment horizontal="left" vertical="top"/>
    </xf>
    <xf numFmtId="0" fontId="0" fillId="0" borderId="0" xfId="0" applyFont="1" applyAlignment="1">
      <alignment vertical="top"/>
    </xf>
    <xf numFmtId="0" fontId="2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1" xfId="0" applyFont="1" applyBorder="1" applyAlignment="1">
      <alignment horizontal="right" vertical="top" wrapText="1"/>
    </xf>
    <xf numFmtId="0" fontId="12" fillId="0" borderId="1" xfId="0" applyFont="1" applyBorder="1" applyAlignment="1">
      <alignment horizontal="center" vertical="top" wrapText="1"/>
    </xf>
    <xf numFmtId="0" fontId="21" fillId="0" borderId="0" xfId="0" applyFont="1" applyBorder="1" applyAlignment="1">
      <alignment horizontal="right" vertical="top" wrapText="1"/>
    </xf>
    <xf numFmtId="0" fontId="10" fillId="3" borderId="0" xfId="0" applyFont="1" applyFill="1" applyBorder="1" applyAlignment="1">
      <alignment horizontal="right" wrapText="1"/>
    </xf>
    <xf numFmtId="0" fontId="10" fillId="3" borderId="0" xfId="0" applyFont="1" applyFill="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xf>
    <xf numFmtId="0" fontId="21" fillId="0" borderId="0" xfId="0" applyFont="1" applyBorder="1" applyAlignment="1">
      <alignment horizontal="left" vertical="top"/>
    </xf>
    <xf numFmtId="0" fontId="17" fillId="0" borderId="0" xfId="0" applyFont="1" applyBorder="1" applyAlignment="1">
      <alignment vertical="top" wrapText="1"/>
    </xf>
    <xf numFmtId="0" fontId="0" fillId="0" borderId="0" xfId="0" applyAlignment="1">
      <alignment horizontal="left" wrapText="1"/>
    </xf>
    <xf numFmtId="0" fontId="10" fillId="0" borderId="0" xfId="0" applyFont="1" applyFill="1" applyBorder="1" applyAlignment="1">
      <alignment vertical="top" wrapText="1"/>
    </xf>
    <xf numFmtId="0" fontId="27" fillId="0" borderId="0" xfId="0" applyFont="1" applyAlignment="1">
      <alignment horizontal="center" vertical="top"/>
    </xf>
    <xf numFmtId="0" fontId="28" fillId="0" borderId="0" xfId="0" applyFont="1" applyAlignment="1">
      <alignment horizontal="left" indent="3"/>
    </xf>
    <xf numFmtId="0" fontId="29" fillId="0" borderId="0" xfId="0" applyFont="1" applyAlignment="1">
      <alignment horizontal="left" indent="3"/>
    </xf>
    <xf numFmtId="0" fontId="10" fillId="0" borderId="0" xfId="0" applyFont="1" applyBorder="1" applyAlignment="1">
      <alignment wrapText="1"/>
    </xf>
    <xf numFmtId="0" fontId="30" fillId="0" borderId="0" xfId="0" applyFont="1" applyBorder="1" applyAlignment="1">
      <alignment vertical="top" wrapText="1"/>
    </xf>
    <xf numFmtId="0" fontId="31" fillId="0" borderId="0" xfId="0" applyFont="1" applyBorder="1" applyAlignment="1">
      <alignment vertical="top" wrapText="1"/>
    </xf>
    <xf numFmtId="0" fontId="0" fillId="0" borderId="0" xfId="0"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xf>
    <xf numFmtId="0" fontId="0" fillId="0" borderId="0" xfId="0" applyBorder="1" applyAlignment="1">
      <alignment horizontal="justify" vertical="top"/>
    </xf>
    <xf numFmtId="0" fontId="0" fillId="0" borderId="0" xfId="0"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right" wrapText="1"/>
    </xf>
    <xf numFmtId="0" fontId="0" fillId="0" borderId="0" xfId="0" applyFill="1" applyBorder="1" applyAlignment="1">
      <alignment/>
    </xf>
    <xf numFmtId="0" fontId="22" fillId="0" borderId="0" xfId="0" applyFont="1" applyAlignment="1">
      <alignment horizontal="left" vertical="top"/>
    </xf>
    <xf numFmtId="0" fontId="21" fillId="0" borderId="0" xfId="0" applyFont="1" applyBorder="1" applyAlignment="1">
      <alignment wrapText="1"/>
    </xf>
    <xf numFmtId="0" fontId="0" fillId="0" borderId="0" xfId="0" applyAlignment="1">
      <alignment horizontal="center"/>
    </xf>
    <xf numFmtId="0" fontId="22" fillId="0" borderId="0" xfId="0" applyFont="1" applyFill="1" applyBorder="1" applyAlignment="1">
      <alignment vertical="top" wrapText="1"/>
    </xf>
    <xf numFmtId="0" fontId="2" fillId="0" borderId="0" xfId="0" applyFont="1" applyFill="1" applyAlignment="1">
      <alignment/>
    </xf>
    <xf numFmtId="0" fontId="26" fillId="0" borderId="0" xfId="0" applyFont="1" applyAlignment="1">
      <alignment horizontal="left" vertical="top"/>
    </xf>
    <xf numFmtId="0" fontId="20" fillId="0" borderId="0" xfId="0" applyFont="1" applyBorder="1" applyAlignment="1">
      <alignment horizontal="left" vertical="top" wrapText="1"/>
    </xf>
    <xf numFmtId="0" fontId="2" fillId="0" borderId="0" xfId="0" applyFont="1" applyBorder="1" applyAlignment="1">
      <alignment horizontal="justify" vertical="top" wrapText="1"/>
    </xf>
    <xf numFmtId="0" fontId="21" fillId="0" borderId="0" xfId="0" applyFont="1" applyAlignment="1">
      <alignment horizontal="left"/>
    </xf>
    <xf numFmtId="0" fontId="23" fillId="0" borderId="0" xfId="0" applyFont="1" applyFill="1" applyAlignment="1">
      <alignment horizontal="left" vertical="top"/>
    </xf>
    <xf numFmtId="0" fontId="23"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Alignment="1">
      <alignment horizontal="left" vertical="top"/>
    </xf>
    <xf numFmtId="0" fontId="18" fillId="0" borderId="0" xfId="0"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Border="1" applyAlignment="1">
      <alignment horizontal="justify" vertical="top" wrapText="1"/>
    </xf>
    <xf numFmtId="0" fontId="0" fillId="6" borderId="1" xfId="0" applyFill="1" applyBorder="1" applyAlignment="1" applyProtection="1">
      <alignment/>
      <protection locked="0"/>
    </xf>
    <xf numFmtId="10" fontId="0" fillId="6" borderId="1" xfId="0" applyNumberFormat="1" applyFill="1" applyBorder="1" applyAlignment="1" applyProtection="1">
      <alignment/>
      <protection locked="0"/>
    </xf>
    <xf numFmtId="0" fontId="0" fillId="0" borderId="0" xfId="0" applyFill="1" applyAlignment="1">
      <alignment/>
    </xf>
    <xf numFmtId="0" fontId="0" fillId="0" borderId="0" xfId="0" applyAlignment="1" applyProtection="1">
      <alignment/>
      <protection hidden="1"/>
    </xf>
    <xf numFmtId="2" fontId="0" fillId="0" borderId="0" xfId="0" applyNumberFormat="1" applyAlignment="1">
      <alignment/>
    </xf>
    <xf numFmtId="2" fontId="0" fillId="6" borderId="1" xfId="0" applyNumberFormat="1" applyFill="1" applyBorder="1" applyAlignment="1" applyProtection="1">
      <alignment/>
      <protection locked="0"/>
    </xf>
    <xf numFmtId="10" fontId="0" fillId="6" borderId="1" xfId="0" applyNumberFormat="1" applyFill="1" applyBorder="1" applyAlignment="1" applyProtection="1">
      <alignment horizontal="right" vertical="top" wrapText="1"/>
      <protection locked="0"/>
    </xf>
    <xf numFmtId="0" fontId="0" fillId="6" borderId="1" xfId="0" applyFill="1" applyBorder="1" applyAlignment="1" applyProtection="1">
      <alignment horizontal="right"/>
      <protection locked="0"/>
    </xf>
    <xf numFmtId="2" fontId="0" fillId="6" borderId="1" xfId="0" applyNumberFormat="1" applyFill="1" applyBorder="1" applyAlignment="1" applyProtection="1">
      <alignment horizontal="right"/>
      <protection locked="0"/>
    </xf>
    <xf numFmtId="10" fontId="0" fillId="6" borderId="1" xfId="0" applyNumberFormat="1" applyFill="1" applyBorder="1" applyAlignment="1" applyProtection="1">
      <alignment horizontal="right"/>
      <protection locked="0"/>
    </xf>
    <xf numFmtId="10" fontId="35" fillId="0" borderId="0" xfId="0" applyNumberFormat="1" applyFont="1" applyFill="1" applyBorder="1" applyAlignment="1" applyProtection="1">
      <alignment horizontal="right"/>
      <protection locked="0"/>
    </xf>
    <xf numFmtId="0" fontId="10" fillId="6" borderId="1" xfId="0" applyFont="1" applyFill="1" applyBorder="1" applyAlignment="1" applyProtection="1">
      <alignment horizontal="right" wrapText="1"/>
      <protection locked="0"/>
    </xf>
    <xf numFmtId="0" fontId="0" fillId="0" borderId="0" xfId="0" applyFill="1" applyBorder="1" applyAlignment="1" applyProtection="1">
      <alignment/>
      <protection/>
    </xf>
    <xf numFmtId="0" fontId="0" fillId="7" borderId="1" xfId="0" applyFill="1" applyBorder="1" applyAlignment="1">
      <alignment/>
    </xf>
    <xf numFmtId="2" fontId="0" fillId="7" borderId="1" xfId="0" applyNumberFormat="1" applyFill="1" applyBorder="1" applyAlignment="1">
      <alignment/>
    </xf>
    <xf numFmtId="0" fontId="0" fillId="7" borderId="1" xfId="0" applyFill="1" applyBorder="1" applyAlignment="1">
      <alignment/>
    </xf>
    <xf numFmtId="10" fontId="0" fillId="7" borderId="1" xfId="0" applyNumberFormat="1" applyFill="1" applyBorder="1" applyAlignment="1">
      <alignment/>
    </xf>
    <xf numFmtId="10" fontId="0" fillId="7" borderId="1" xfId="0" applyNumberFormat="1" applyFill="1" applyBorder="1" applyAlignment="1">
      <alignment/>
    </xf>
    <xf numFmtId="2" fontId="0" fillId="7" borderId="1" xfId="0" applyNumberFormat="1" applyFill="1" applyBorder="1" applyAlignment="1">
      <alignment/>
    </xf>
    <xf numFmtId="2" fontId="0" fillId="7" borderId="1" xfId="0" applyNumberFormat="1" applyFill="1" applyBorder="1" applyAlignment="1" applyProtection="1">
      <alignment/>
      <protection/>
    </xf>
    <xf numFmtId="2" fontId="2" fillId="7" borderId="1" xfId="0" applyNumberFormat="1" applyFont="1" applyFill="1" applyBorder="1" applyAlignment="1">
      <alignment/>
    </xf>
    <xf numFmtId="0" fontId="0" fillId="6" borderId="2" xfId="0" applyFill="1" applyBorder="1" applyAlignment="1" applyProtection="1">
      <alignment/>
      <protection locked="0"/>
    </xf>
    <xf numFmtId="49" fontId="0" fillId="6" borderId="1" xfId="0" applyNumberFormat="1" applyFill="1" applyBorder="1" applyAlignment="1" applyProtection="1">
      <alignment/>
      <protection locked="0"/>
    </xf>
    <xf numFmtId="49" fontId="0" fillId="0" borderId="0" xfId="0" applyNumberFormat="1" applyAlignment="1">
      <alignment/>
    </xf>
    <xf numFmtId="49" fontId="0" fillId="6" borderId="1" xfId="0" applyNumberFormat="1" applyFill="1" applyBorder="1" applyAlignment="1" applyProtection="1">
      <alignment/>
      <protection locked="0"/>
    </xf>
    <xf numFmtId="49" fontId="0" fillId="0" borderId="0" xfId="0" applyNumberFormat="1" applyAlignment="1">
      <alignment/>
    </xf>
    <xf numFmtId="0" fontId="21" fillId="0" borderId="0" xfId="0" applyFont="1" applyAlignment="1">
      <alignment horizontal="justify" vertical="top" wrapText="1"/>
    </xf>
    <xf numFmtId="0" fontId="0" fillId="0" borderId="0" xfId="0" applyFont="1" applyAlignment="1">
      <alignment horizontal="justify" vertical="top" wrapText="1"/>
    </xf>
    <xf numFmtId="0" fontId="22" fillId="4" borderId="0" xfId="0" applyFont="1" applyFill="1" applyBorder="1" applyAlignment="1">
      <alignment vertical="top" wrapText="1"/>
    </xf>
    <xf numFmtId="0" fontId="0" fillId="0" borderId="3" xfId="0" applyBorder="1" applyAlignment="1">
      <alignment/>
    </xf>
    <xf numFmtId="0" fontId="10" fillId="0" borderId="0" xfId="0" applyFont="1" applyBorder="1" applyAlignment="1">
      <alignment horizontal="right" wrapText="1"/>
    </xf>
    <xf numFmtId="0" fontId="12" fillId="2" borderId="4" xfId="0" applyFont="1" applyFill="1" applyBorder="1" applyAlignment="1">
      <alignment vertical="top" wrapText="1"/>
    </xf>
    <xf numFmtId="0" fontId="12" fillId="0" borderId="1" xfId="0" applyFont="1" applyBorder="1" applyAlignment="1">
      <alignment horizontal="center" wrapText="1"/>
    </xf>
    <xf numFmtId="0" fontId="18" fillId="3" borderId="0" xfId="0" applyFont="1" applyFill="1" applyBorder="1" applyAlignment="1">
      <alignment vertical="top" wrapText="1"/>
    </xf>
    <xf numFmtId="0" fontId="18" fillId="0" borderId="0" xfId="0" applyFont="1" applyBorder="1" applyAlignment="1">
      <alignment vertical="top" wrapText="1"/>
    </xf>
    <xf numFmtId="0" fontId="18" fillId="3" borderId="0" xfId="0" applyFont="1" applyFill="1" applyBorder="1" applyAlignment="1">
      <alignment horizontal="center" vertical="top" wrapText="1"/>
    </xf>
    <xf numFmtId="0" fontId="21" fillId="0" borderId="0" xfId="0" applyFont="1" applyBorder="1" applyAlignment="1">
      <alignment vertical="top" wrapText="1"/>
    </xf>
    <xf numFmtId="0" fontId="0" fillId="0" borderId="0" xfId="0" applyFont="1" applyAlignment="1">
      <alignment/>
    </xf>
    <xf numFmtId="0" fontId="0" fillId="0" borderId="3" xfId="0" applyFont="1" applyBorder="1" applyAlignment="1">
      <alignment/>
    </xf>
    <xf numFmtId="0" fontId="24" fillId="0" borderId="0" xfId="0" applyFont="1" applyAlignment="1">
      <alignment horizontal="justify" vertical="top" wrapText="1"/>
    </xf>
    <xf numFmtId="0" fontId="25" fillId="0" borderId="0" xfId="0" applyFont="1" applyAlignment="1">
      <alignment horizontal="justify" vertical="top" wrapText="1"/>
    </xf>
    <xf numFmtId="0" fontId="14" fillId="0" borderId="1" xfId="0" applyFont="1" applyBorder="1" applyAlignment="1">
      <alignment vertical="top" wrapText="1"/>
    </xf>
    <xf numFmtId="0" fontId="14" fillId="0" borderId="1" xfId="0" applyFont="1" applyBorder="1" applyAlignment="1">
      <alignment horizontal="right" wrapText="1"/>
    </xf>
    <xf numFmtId="0" fontId="14" fillId="0" borderId="1" xfId="0" applyFont="1" applyBorder="1" applyAlignment="1">
      <alignment horizontal="center" wrapText="1"/>
    </xf>
    <xf numFmtId="0" fontId="33" fillId="8" borderId="1" xfId="0" applyFont="1" applyFill="1" applyBorder="1" applyAlignment="1">
      <alignment vertical="top" wrapText="1"/>
    </xf>
    <xf numFmtId="0" fontId="2" fillId="0" borderId="1" xfId="0" applyFont="1" applyBorder="1" applyAlignment="1">
      <alignment/>
    </xf>
    <xf numFmtId="0" fontId="12" fillId="0" borderId="1" xfId="0" applyFont="1" applyFill="1" applyBorder="1" applyAlignment="1">
      <alignment vertical="top" wrapText="1"/>
    </xf>
    <xf numFmtId="0" fontId="12" fillId="2" borderId="5" xfId="0" applyFont="1" applyFill="1" applyBorder="1" applyAlignment="1">
      <alignment vertical="top" wrapText="1"/>
    </xf>
    <xf numFmtId="0" fontId="2" fillId="0" borderId="0" xfId="0" applyFont="1" applyAlignment="1">
      <alignment wrapText="1"/>
    </xf>
    <xf numFmtId="0" fontId="2" fillId="0" borderId="0" xfId="0" applyFont="1" applyAlignment="1">
      <alignment/>
    </xf>
    <xf numFmtId="49" fontId="0" fillId="6" borderId="5" xfId="0" applyNumberFormat="1" applyFill="1" applyBorder="1" applyAlignment="1" applyProtection="1">
      <alignment wrapText="1"/>
      <protection locked="0"/>
    </xf>
    <xf numFmtId="49" fontId="0" fillId="6" borderId="6" xfId="0" applyNumberFormat="1" applyFill="1" applyBorder="1" applyAlignment="1" applyProtection="1">
      <alignment wrapText="1"/>
      <protection locked="0"/>
    </xf>
    <xf numFmtId="49" fontId="0" fillId="6" borderId="4" xfId="0" applyNumberFormat="1" applyFill="1" applyBorder="1" applyAlignment="1" applyProtection="1">
      <alignment/>
      <protection locked="0"/>
    </xf>
    <xf numFmtId="0" fontId="0" fillId="6" borderId="5" xfId="0" applyFill="1" applyBorder="1" applyAlignment="1" applyProtection="1">
      <alignment wrapText="1"/>
      <protection locked="0"/>
    </xf>
    <xf numFmtId="0" fontId="0" fillId="6" borderId="6" xfId="0" applyFill="1" applyBorder="1" applyAlignment="1" applyProtection="1">
      <alignment wrapText="1"/>
      <protection locked="0"/>
    </xf>
    <xf numFmtId="0" fontId="0" fillId="6" borderId="4" xfId="0" applyFill="1" applyBorder="1" applyAlignment="1" applyProtection="1">
      <alignment/>
      <protection locked="0"/>
    </xf>
    <xf numFmtId="0" fontId="0" fillId="6" borderId="5"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4" xfId="0" applyFill="1" applyBorder="1" applyAlignment="1" applyProtection="1">
      <alignment vertical="top" wrapText="1"/>
      <protection locked="0"/>
    </xf>
    <xf numFmtId="0" fontId="2" fillId="0" borderId="3" xfId="0" applyFont="1" applyBorder="1" applyAlignment="1">
      <alignment wrapText="1"/>
    </xf>
    <xf numFmtId="0" fontId="1" fillId="0" borderId="0" xfId="0" applyFont="1" applyAlignment="1">
      <alignment wrapText="1"/>
    </xf>
    <xf numFmtId="0" fontId="0" fillId="0" borderId="0" xfId="0" applyAlignment="1">
      <alignment/>
    </xf>
    <xf numFmtId="0" fontId="0" fillId="6" borderId="4" xfId="0" applyFill="1" applyBorder="1" applyAlignment="1" applyProtection="1">
      <alignment wrapText="1"/>
      <protection locked="0"/>
    </xf>
    <xf numFmtId="49" fontId="0" fillId="7" borderId="5" xfId="0" applyNumberFormat="1" applyFill="1" applyBorder="1" applyAlignment="1">
      <alignment/>
    </xf>
    <xf numFmtId="0" fontId="0" fillId="0" borderId="6" xfId="0" applyBorder="1" applyAlignment="1">
      <alignment/>
    </xf>
    <xf numFmtId="0" fontId="0" fillId="0" borderId="4" xfId="0" applyBorder="1" applyAlignment="1">
      <alignment/>
    </xf>
    <xf numFmtId="0" fontId="24" fillId="0" borderId="0" xfId="0" applyFont="1" applyBorder="1" applyAlignment="1">
      <alignment vertical="top" wrapText="1"/>
    </xf>
    <xf numFmtId="0" fontId="25" fillId="0" borderId="0" xfId="0" applyFont="1" applyAlignment="1">
      <alignment/>
    </xf>
    <xf numFmtId="0" fontId="0" fillId="0" borderId="0" xfId="0" applyAlignment="1">
      <alignment wrapText="1"/>
    </xf>
    <xf numFmtId="4" fontId="0" fillId="6" borderId="5" xfId="0" applyNumberFormat="1" applyFont="1" applyFill="1" applyBorder="1" applyAlignment="1" applyProtection="1">
      <alignment horizontal="right" vertical="top" wrapText="1"/>
      <protection locked="0"/>
    </xf>
    <xf numFmtId="4" fontId="0" fillId="6" borderId="4" xfId="0" applyNumberFormat="1" applyFont="1" applyFill="1" applyBorder="1" applyAlignment="1" applyProtection="1">
      <alignment horizontal="right" vertical="top" wrapText="1"/>
      <protection locked="0"/>
    </xf>
    <xf numFmtId="0" fontId="8" fillId="0" borderId="0" xfId="0" applyFont="1" applyAlignment="1">
      <alignment vertical="top"/>
    </xf>
    <xf numFmtId="0" fontId="0" fillId="0" borderId="0" xfId="0" applyAlignment="1">
      <alignment/>
    </xf>
    <xf numFmtId="0" fontId="23" fillId="5" borderId="0" xfId="0" applyFont="1" applyFill="1" applyAlignment="1">
      <alignment horizontal="left"/>
    </xf>
    <xf numFmtId="4" fontId="0" fillId="6" borderId="1" xfId="0" applyNumberFormat="1" applyFill="1" applyBorder="1" applyAlignment="1" applyProtection="1">
      <alignment horizontal="right"/>
      <protection locked="0"/>
    </xf>
    <xf numFmtId="0" fontId="18" fillId="0" borderId="0" xfId="0" applyFont="1"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0" xfId="0" applyFont="1" applyAlignment="1">
      <alignment wrapText="1"/>
    </xf>
    <xf numFmtId="0" fontId="0" fillId="0" borderId="3" xfId="0" applyFont="1" applyBorder="1" applyAlignment="1">
      <alignment wrapText="1"/>
    </xf>
    <xf numFmtId="4" fontId="0" fillId="6" borderId="1" xfId="0" applyNumberFormat="1" applyFill="1" applyBorder="1" applyAlignment="1" applyProtection="1">
      <alignment horizontal="right" wrapText="1"/>
      <protection locked="0"/>
    </xf>
    <xf numFmtId="4" fontId="0" fillId="6" borderId="5" xfId="0" applyNumberFormat="1" applyFill="1" applyBorder="1" applyAlignment="1" applyProtection="1">
      <alignment horizontal="right" wrapText="1"/>
      <protection locked="0"/>
    </xf>
    <xf numFmtId="4" fontId="0" fillId="6" borderId="4" xfId="0" applyNumberFormat="1" applyFill="1" applyBorder="1" applyAlignment="1" applyProtection="1">
      <alignment horizontal="right" wrapText="1"/>
      <protection locked="0"/>
    </xf>
    <xf numFmtId="0" fontId="34" fillId="0" borderId="0" xfId="0" applyFont="1" applyAlignment="1">
      <alignment horizontal="justify" vertical="top" wrapText="1"/>
    </xf>
    <xf numFmtId="10" fontId="0" fillId="6" borderId="1" xfId="0" applyNumberFormat="1" applyFill="1" applyBorder="1" applyAlignment="1" applyProtection="1">
      <alignment horizontal="left" wrapText="1"/>
      <protection locked="0"/>
    </xf>
    <xf numFmtId="10" fontId="0" fillId="6" borderId="1" xfId="0" applyNumberFormat="1" applyFill="1" applyBorder="1" applyAlignment="1" applyProtection="1">
      <alignment wrapText="1"/>
      <protection locked="0"/>
    </xf>
    <xf numFmtId="0" fontId="0" fillId="0" borderId="0" xfId="0" applyBorder="1" applyAlignment="1">
      <alignment horizontal="justify" vertical="top" wrapText="1"/>
    </xf>
    <xf numFmtId="4" fontId="0" fillId="6" borderId="5" xfId="0" applyNumberFormat="1" applyFill="1" applyBorder="1" applyAlignment="1" applyProtection="1">
      <alignment/>
      <protection locked="0"/>
    </xf>
    <xf numFmtId="4" fontId="0" fillId="0" borderId="4" xfId="0" applyNumberFormat="1" applyBorder="1" applyAlignment="1" applyProtection="1">
      <alignment/>
      <protection locked="0"/>
    </xf>
    <xf numFmtId="0" fontId="21" fillId="0" borderId="0" xfId="0" applyFont="1" applyBorder="1" applyAlignment="1">
      <alignment horizontal="left" wrapText="1"/>
    </xf>
    <xf numFmtId="0" fontId="0" fillId="0" borderId="0" xfId="0" applyFont="1" applyAlignment="1">
      <alignment horizontal="left" wrapText="1"/>
    </xf>
    <xf numFmtId="0" fontId="2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Alignment="1">
      <alignment horizontal="left" wrapText="1"/>
    </xf>
    <xf numFmtId="4" fontId="0" fillId="7" borderId="5" xfId="0" applyNumberFormat="1" applyFill="1" applyBorder="1" applyAlignment="1" applyProtection="1">
      <alignment/>
      <protection/>
    </xf>
    <xf numFmtId="4" fontId="0" fillId="7" borderId="4" xfId="0" applyNumberFormat="1" applyFill="1" applyBorder="1" applyAlignment="1" applyProtection="1">
      <alignment/>
      <protection/>
    </xf>
    <xf numFmtId="10" fontId="0" fillId="7" borderId="5" xfId="0" applyNumberFormat="1" applyFill="1" applyBorder="1" applyAlignment="1" applyProtection="1">
      <alignment/>
      <protection/>
    </xf>
    <xf numFmtId="10" fontId="0" fillId="7" borderId="4" xfId="0" applyNumberFormat="1" applyFill="1" applyBorder="1" applyAlignment="1" applyProtection="1">
      <alignment/>
      <protection/>
    </xf>
    <xf numFmtId="0" fontId="23" fillId="5" borderId="0" xfId="0" applyFont="1" applyFill="1" applyBorder="1" applyAlignment="1">
      <alignment horizontal="left"/>
    </xf>
    <xf numFmtId="0" fontId="0" fillId="6" borderId="1" xfId="0" applyFont="1" applyFill="1" applyBorder="1" applyAlignment="1" applyProtection="1">
      <alignment horizontal="justify" vertical="top" wrapText="1"/>
      <protection locked="0"/>
    </xf>
    <xf numFmtId="10" fontId="0" fillId="6" borderId="1" xfId="0" applyNumberFormat="1" applyFont="1" applyFill="1" applyBorder="1" applyAlignment="1" applyProtection="1">
      <alignment horizontal="justify" vertical="top" wrapText="1"/>
      <protection locked="0"/>
    </xf>
    <xf numFmtId="0" fontId="10" fillId="0" borderId="0" xfId="0" applyFont="1" applyFill="1" applyBorder="1" applyAlignment="1">
      <alignment vertical="top" wrapText="1"/>
    </xf>
    <xf numFmtId="0" fontId="0" fillId="0" borderId="0" xfId="0" applyFill="1" applyBorder="1" applyAlignment="1">
      <alignment/>
    </xf>
    <xf numFmtId="0" fontId="0" fillId="0" borderId="0" xfId="0" applyBorder="1" applyAlignment="1">
      <alignment/>
    </xf>
    <xf numFmtId="0" fontId="23" fillId="5" borderId="3" xfId="0" applyFont="1" applyFill="1" applyBorder="1" applyAlignment="1">
      <alignment horizontal="left"/>
    </xf>
    <xf numFmtId="0" fontId="0" fillId="0" borderId="0" xfId="0" applyBorder="1" applyAlignment="1">
      <alignment horizontal="justify" vertical="top"/>
    </xf>
    <xf numFmtId="0" fontId="0" fillId="0" borderId="0" xfId="0" applyAlignment="1">
      <alignment horizontal="justify" vertical="top"/>
    </xf>
    <xf numFmtId="0" fontId="0" fillId="0" borderId="3" xfId="0" applyBorder="1" applyAlignment="1">
      <alignment horizontal="justify" vertical="top"/>
    </xf>
    <xf numFmtId="0" fontId="21" fillId="0" borderId="0" xfId="0" applyFont="1" applyBorder="1" applyAlignment="1">
      <alignment wrapText="1"/>
    </xf>
    <xf numFmtId="0" fontId="0" fillId="6" borderId="1" xfId="0" applyFont="1" applyFill="1" applyBorder="1" applyAlignment="1" applyProtection="1">
      <alignment horizontal="right" vertical="center" wrapText="1"/>
      <protection locked="0"/>
    </xf>
    <xf numFmtId="0" fontId="22" fillId="0" borderId="0" xfId="0" applyFont="1" applyAlignment="1">
      <alignment horizontal="justify" vertical="center" wrapText="1"/>
    </xf>
    <xf numFmtId="0" fontId="2" fillId="0" borderId="0" xfId="0" applyFont="1" applyAlignment="1">
      <alignment horizontal="justify" vertical="center" wrapText="1"/>
    </xf>
    <xf numFmtId="0" fontId="2" fillId="0" borderId="3" xfId="0" applyFont="1" applyBorder="1" applyAlignment="1">
      <alignment horizontal="justify" vertical="center" wrapText="1"/>
    </xf>
    <xf numFmtId="10" fontId="0" fillId="7" borderId="5" xfId="0" applyNumberFormat="1" applyFont="1" applyFill="1" applyBorder="1" applyAlignment="1" applyProtection="1">
      <alignment horizontal="right" vertical="center" wrapText="1"/>
      <protection/>
    </xf>
    <xf numFmtId="10" fontId="0" fillId="7" borderId="4" xfId="0" applyNumberFormat="1" applyFont="1" applyFill="1" applyBorder="1" applyAlignment="1" applyProtection="1">
      <alignment horizontal="right" vertical="center" wrapText="1"/>
      <protection/>
    </xf>
    <xf numFmtId="0" fontId="2" fillId="0" borderId="7" xfId="0" applyFont="1" applyBorder="1" applyAlignment="1">
      <alignment horizontal="center" vertical="top" wrapText="1"/>
    </xf>
    <xf numFmtId="0" fontId="2" fillId="0" borderId="3" xfId="0" applyFont="1" applyBorder="1" applyAlignment="1">
      <alignment/>
    </xf>
    <xf numFmtId="0" fontId="21" fillId="0"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Alignment="1">
      <alignment horizontal="right" wrapText="1"/>
    </xf>
    <xf numFmtId="0" fontId="0" fillId="0" borderId="3" xfId="0" applyBorder="1" applyAlignment="1">
      <alignment horizontal="right" wrapText="1"/>
    </xf>
    <xf numFmtId="0" fontId="22" fillId="0" borderId="0" xfId="0" applyFont="1" applyBorder="1" applyAlignment="1">
      <alignment horizontal="justify" vertical="top" wrapText="1"/>
    </xf>
    <xf numFmtId="0" fontId="2"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54</xdr:row>
      <xdr:rowOff>66675</xdr:rowOff>
    </xdr:from>
    <xdr:to>
      <xdr:col>4</xdr:col>
      <xdr:colOff>1752600</xdr:colOff>
      <xdr:row>69</xdr:row>
      <xdr:rowOff>104775</xdr:rowOff>
    </xdr:to>
    <xdr:grpSp>
      <xdr:nvGrpSpPr>
        <xdr:cNvPr id="1" name="Group 14"/>
        <xdr:cNvGrpSpPr>
          <a:grpSpLocks/>
        </xdr:cNvGrpSpPr>
      </xdr:nvGrpSpPr>
      <xdr:grpSpPr>
        <a:xfrm>
          <a:off x="981075" y="9067800"/>
          <a:ext cx="3133725" cy="2400300"/>
          <a:chOff x="103" y="953"/>
          <a:chExt cx="329" cy="251"/>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98</xdr:row>
      <xdr:rowOff>66675</xdr:rowOff>
    </xdr:from>
    <xdr:to>
      <xdr:col>5</xdr:col>
      <xdr:colOff>590550</xdr:colOff>
      <xdr:row>99</xdr:row>
      <xdr:rowOff>142875</xdr:rowOff>
    </xdr:to>
    <xdr:grpSp>
      <xdr:nvGrpSpPr>
        <xdr:cNvPr id="1" name="Group 22"/>
        <xdr:cNvGrpSpPr>
          <a:grpSpLocks/>
        </xdr:cNvGrpSpPr>
      </xdr:nvGrpSpPr>
      <xdr:grpSpPr>
        <a:xfrm>
          <a:off x="1333500" y="23507700"/>
          <a:ext cx="1771650" cy="247650"/>
          <a:chOff x="140" y="2228"/>
          <a:chExt cx="186" cy="26"/>
        </a:xfrm>
        <a:solidFill>
          <a:srgbClr val="FFFFFF"/>
        </a:solidFill>
      </xdr:grpSpPr>
    </xdr:grpSp>
    <xdr:clientData/>
  </xdr:twoCellAnchor>
  <xdr:twoCellAnchor>
    <xdr:from>
      <xdr:col>2</xdr:col>
      <xdr:colOff>38100</xdr:colOff>
      <xdr:row>79</xdr:row>
      <xdr:rowOff>9525</xdr:rowOff>
    </xdr:from>
    <xdr:to>
      <xdr:col>4</xdr:col>
      <xdr:colOff>295275</xdr:colOff>
      <xdr:row>80</xdr:row>
      <xdr:rowOff>95250</xdr:rowOff>
    </xdr:to>
    <xdr:grpSp>
      <xdr:nvGrpSpPr>
        <xdr:cNvPr id="5" name="Group 21"/>
        <xdr:cNvGrpSpPr>
          <a:grpSpLocks/>
        </xdr:cNvGrpSpPr>
      </xdr:nvGrpSpPr>
      <xdr:grpSpPr>
        <a:xfrm>
          <a:off x="1171575" y="19192875"/>
          <a:ext cx="1028700" cy="257175"/>
          <a:chOff x="123" y="1769"/>
          <a:chExt cx="108" cy="26"/>
        </a:xfrm>
        <a:solidFill>
          <a:srgbClr val="FFFFFF"/>
        </a:solidFill>
      </xdr:grpSpPr>
    </xdr:grpSp>
    <xdr:clientData/>
  </xdr:twoCellAnchor>
  <xdr:twoCellAnchor>
    <xdr:from>
      <xdr:col>2</xdr:col>
      <xdr:colOff>38100</xdr:colOff>
      <xdr:row>108</xdr:row>
      <xdr:rowOff>0</xdr:rowOff>
    </xdr:from>
    <xdr:to>
      <xdr:col>4</xdr:col>
      <xdr:colOff>323850</xdr:colOff>
      <xdr:row>108</xdr:row>
      <xdr:rowOff>247650</xdr:rowOff>
    </xdr:to>
    <xdr:grpSp>
      <xdr:nvGrpSpPr>
        <xdr:cNvPr id="9" name="Group 23"/>
        <xdr:cNvGrpSpPr>
          <a:grpSpLocks/>
        </xdr:cNvGrpSpPr>
      </xdr:nvGrpSpPr>
      <xdr:grpSpPr>
        <a:xfrm>
          <a:off x="1171575" y="26565225"/>
          <a:ext cx="1057275" cy="247650"/>
          <a:chOff x="123" y="2550"/>
          <a:chExt cx="111" cy="26"/>
        </a:xfrm>
        <a:solidFill>
          <a:srgbClr val="FFFFFF"/>
        </a:solidFill>
      </xdr:grpSpPr>
    </xdr:grpSp>
    <xdr:clientData/>
  </xdr:twoCellAnchor>
  <xdr:twoCellAnchor>
    <xdr:from>
      <xdr:col>2</xdr:col>
      <xdr:colOff>19050</xdr:colOff>
      <xdr:row>10</xdr:row>
      <xdr:rowOff>38100</xdr:rowOff>
    </xdr:from>
    <xdr:to>
      <xdr:col>4</xdr:col>
      <xdr:colOff>247650</xdr:colOff>
      <xdr:row>11</xdr:row>
      <xdr:rowOff>114300</xdr:rowOff>
    </xdr:to>
    <xdr:grpSp>
      <xdr:nvGrpSpPr>
        <xdr:cNvPr id="13" name="Group 20"/>
        <xdr:cNvGrpSpPr>
          <a:grpSpLocks/>
        </xdr:cNvGrpSpPr>
      </xdr:nvGrpSpPr>
      <xdr:grpSpPr>
        <a:xfrm>
          <a:off x="1152525" y="2838450"/>
          <a:ext cx="1000125" cy="247650"/>
          <a:chOff x="121" y="255"/>
          <a:chExt cx="105" cy="26"/>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0</xdr:rowOff>
    </xdr:from>
    <xdr:to>
      <xdr:col>5</xdr:col>
      <xdr:colOff>400050</xdr:colOff>
      <xdr:row>8</xdr:row>
      <xdr:rowOff>38100</xdr:rowOff>
    </xdr:to>
    <xdr:grpSp>
      <xdr:nvGrpSpPr>
        <xdr:cNvPr id="1" name="Group 13"/>
        <xdr:cNvGrpSpPr>
          <a:grpSpLocks/>
        </xdr:cNvGrpSpPr>
      </xdr:nvGrpSpPr>
      <xdr:grpSpPr>
        <a:xfrm>
          <a:off x="1266825" y="2076450"/>
          <a:ext cx="1771650" cy="200025"/>
          <a:chOff x="128" y="210"/>
          <a:chExt cx="186" cy="34"/>
        </a:xfrm>
        <a:solidFill>
          <a:srgbClr val="FFFFFF"/>
        </a:solidFill>
      </xdr:grpSpPr>
    </xdr:grpSp>
    <xdr:clientData/>
  </xdr:twoCellAnchor>
  <xdr:twoCellAnchor>
    <xdr:from>
      <xdr:col>2</xdr:col>
      <xdr:colOff>28575</xdr:colOff>
      <xdr:row>32</xdr:row>
      <xdr:rowOff>0</xdr:rowOff>
    </xdr:from>
    <xdr:to>
      <xdr:col>4</xdr:col>
      <xdr:colOff>304800</xdr:colOff>
      <xdr:row>33</xdr:row>
      <xdr:rowOff>76200</xdr:rowOff>
    </xdr:to>
    <xdr:grpSp>
      <xdr:nvGrpSpPr>
        <xdr:cNvPr id="5" name="Group 14"/>
        <xdr:cNvGrpSpPr>
          <a:grpSpLocks/>
        </xdr:cNvGrpSpPr>
      </xdr:nvGrpSpPr>
      <xdr:grpSpPr>
        <a:xfrm>
          <a:off x="1247775" y="8277225"/>
          <a:ext cx="1085850" cy="247650"/>
          <a:chOff x="123" y="2433"/>
          <a:chExt cx="114" cy="34"/>
        </a:xfrm>
        <a:solidFill>
          <a:srgbClr val="FFFFFF"/>
        </a:solidFill>
      </xdr:grpSpPr>
    </xdr:grpSp>
    <xdr:clientData/>
  </xdr:twoCellAnchor>
  <xdr:twoCellAnchor>
    <xdr:from>
      <xdr:col>2</xdr:col>
      <xdr:colOff>28575</xdr:colOff>
      <xdr:row>35</xdr:row>
      <xdr:rowOff>409575</xdr:rowOff>
    </xdr:from>
    <xdr:to>
      <xdr:col>4</xdr:col>
      <xdr:colOff>304800</xdr:colOff>
      <xdr:row>37</xdr:row>
      <xdr:rowOff>66675</xdr:rowOff>
    </xdr:to>
    <xdr:grpSp>
      <xdr:nvGrpSpPr>
        <xdr:cNvPr id="9" name="Group 18"/>
        <xdr:cNvGrpSpPr>
          <a:grpSpLocks/>
        </xdr:cNvGrpSpPr>
      </xdr:nvGrpSpPr>
      <xdr:grpSpPr>
        <a:xfrm>
          <a:off x="1247775" y="9725025"/>
          <a:ext cx="1085850" cy="247650"/>
          <a:chOff x="123" y="2433"/>
          <a:chExt cx="114" cy="34"/>
        </a:xfrm>
        <a:solidFill>
          <a:srgbClr val="FFFFFF"/>
        </a:solidFill>
      </xdr:grpSpPr>
    </xdr:grpSp>
    <xdr:clientData/>
  </xdr:twoCellAnchor>
  <xdr:twoCellAnchor>
    <xdr:from>
      <xdr:col>2</xdr:col>
      <xdr:colOff>28575</xdr:colOff>
      <xdr:row>39</xdr:row>
      <xdr:rowOff>428625</xdr:rowOff>
    </xdr:from>
    <xdr:to>
      <xdr:col>5</xdr:col>
      <xdr:colOff>514350</xdr:colOff>
      <xdr:row>40</xdr:row>
      <xdr:rowOff>123825</xdr:rowOff>
    </xdr:to>
    <xdr:grpSp>
      <xdr:nvGrpSpPr>
        <xdr:cNvPr id="13" name="Group 26"/>
        <xdr:cNvGrpSpPr>
          <a:grpSpLocks/>
        </xdr:cNvGrpSpPr>
      </xdr:nvGrpSpPr>
      <xdr:grpSpPr>
        <a:xfrm>
          <a:off x="1247775" y="10858500"/>
          <a:ext cx="1905000" cy="247650"/>
          <a:chOff x="131" y="1144"/>
          <a:chExt cx="200" cy="34"/>
        </a:xfrm>
        <a:solidFill>
          <a:srgbClr val="FFFFFF"/>
        </a:solidFill>
      </xdr:grpSpPr>
    </xdr:grpSp>
    <xdr:clientData/>
  </xdr:twoCellAnchor>
  <xdr:twoCellAnchor>
    <xdr:from>
      <xdr:col>2</xdr:col>
      <xdr:colOff>28575</xdr:colOff>
      <xdr:row>50</xdr:row>
      <xdr:rowOff>361950</xdr:rowOff>
    </xdr:from>
    <xdr:to>
      <xdr:col>4</xdr:col>
      <xdr:colOff>304800</xdr:colOff>
      <xdr:row>51</xdr:row>
      <xdr:rowOff>133350</xdr:rowOff>
    </xdr:to>
    <xdr:grpSp>
      <xdr:nvGrpSpPr>
        <xdr:cNvPr id="17" name="Group 27"/>
        <xdr:cNvGrpSpPr>
          <a:grpSpLocks/>
        </xdr:cNvGrpSpPr>
      </xdr:nvGrpSpPr>
      <xdr:grpSpPr>
        <a:xfrm>
          <a:off x="1247775" y="13839825"/>
          <a:ext cx="1085850" cy="247650"/>
          <a:chOff x="123" y="2433"/>
          <a:chExt cx="114" cy="34"/>
        </a:xfrm>
        <a:solidFill>
          <a:srgbClr val="FFFFFF"/>
        </a:solidFill>
      </xdr:grpSpPr>
    </xdr:grpSp>
    <xdr:clientData/>
  </xdr:twoCellAnchor>
  <xdr:twoCellAnchor>
    <xdr:from>
      <xdr:col>2</xdr:col>
      <xdr:colOff>28575</xdr:colOff>
      <xdr:row>75</xdr:row>
      <xdr:rowOff>561975</xdr:rowOff>
    </xdr:from>
    <xdr:to>
      <xdr:col>4</xdr:col>
      <xdr:colOff>304800</xdr:colOff>
      <xdr:row>77</xdr:row>
      <xdr:rowOff>76200</xdr:rowOff>
    </xdr:to>
    <xdr:grpSp>
      <xdr:nvGrpSpPr>
        <xdr:cNvPr id="21" name="Group 31"/>
        <xdr:cNvGrpSpPr>
          <a:grpSpLocks/>
        </xdr:cNvGrpSpPr>
      </xdr:nvGrpSpPr>
      <xdr:grpSpPr>
        <a:xfrm>
          <a:off x="1247775" y="22317075"/>
          <a:ext cx="1085850" cy="247650"/>
          <a:chOff x="123" y="2433"/>
          <a:chExt cx="114" cy="34"/>
        </a:xfrm>
        <a:solidFill>
          <a:srgbClr val="FFFFFF"/>
        </a:solidFill>
      </xdr:grpSpPr>
    </xdr:grpSp>
    <xdr:clientData/>
  </xdr:twoCellAnchor>
  <xdr:twoCellAnchor>
    <xdr:from>
      <xdr:col>2</xdr:col>
      <xdr:colOff>28575</xdr:colOff>
      <xdr:row>79</xdr:row>
      <xdr:rowOff>409575</xdr:rowOff>
    </xdr:from>
    <xdr:to>
      <xdr:col>5</xdr:col>
      <xdr:colOff>514350</xdr:colOff>
      <xdr:row>81</xdr:row>
      <xdr:rowOff>66675</xdr:rowOff>
    </xdr:to>
    <xdr:grpSp>
      <xdr:nvGrpSpPr>
        <xdr:cNvPr id="25" name="Group 39"/>
        <xdr:cNvGrpSpPr>
          <a:grpSpLocks/>
        </xdr:cNvGrpSpPr>
      </xdr:nvGrpSpPr>
      <xdr:grpSpPr>
        <a:xfrm>
          <a:off x="1247775" y="23774400"/>
          <a:ext cx="1905000" cy="247650"/>
          <a:chOff x="131" y="2515"/>
          <a:chExt cx="200" cy="2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19050</xdr:rowOff>
    </xdr:from>
    <xdr:to>
      <xdr:col>4</xdr:col>
      <xdr:colOff>552450</xdr:colOff>
      <xdr:row>8</xdr:row>
      <xdr:rowOff>266700</xdr:rowOff>
    </xdr:to>
    <xdr:grpSp>
      <xdr:nvGrpSpPr>
        <xdr:cNvPr id="1" name="Group 4"/>
        <xdr:cNvGrpSpPr>
          <a:grpSpLocks/>
        </xdr:cNvGrpSpPr>
      </xdr:nvGrpSpPr>
      <xdr:grpSpPr>
        <a:xfrm>
          <a:off x="1219200" y="3219450"/>
          <a:ext cx="1771650" cy="247650"/>
          <a:chOff x="128" y="210"/>
          <a:chExt cx="186" cy="34"/>
        </a:xfrm>
        <a:solidFill>
          <a:srgbClr val="FFFFFF"/>
        </a:solidFill>
      </xdr:grpSpPr>
    </xdr:grpSp>
    <xdr:clientData/>
  </xdr:twoCellAnchor>
  <xdr:twoCellAnchor>
    <xdr:from>
      <xdr:col>2</xdr:col>
      <xdr:colOff>0</xdr:colOff>
      <xdr:row>10</xdr:row>
      <xdr:rowOff>38100</xdr:rowOff>
    </xdr:from>
    <xdr:to>
      <xdr:col>4</xdr:col>
      <xdr:colOff>552450</xdr:colOff>
      <xdr:row>11</xdr:row>
      <xdr:rowOff>0</xdr:rowOff>
    </xdr:to>
    <xdr:grpSp>
      <xdr:nvGrpSpPr>
        <xdr:cNvPr id="5" name="Group 8"/>
        <xdr:cNvGrpSpPr>
          <a:grpSpLocks/>
        </xdr:cNvGrpSpPr>
      </xdr:nvGrpSpPr>
      <xdr:grpSpPr>
        <a:xfrm>
          <a:off x="1219200" y="4076700"/>
          <a:ext cx="1771650" cy="247650"/>
          <a:chOff x="128" y="210"/>
          <a:chExt cx="186" cy="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552450</xdr:colOff>
      <xdr:row>6</xdr:row>
      <xdr:rowOff>95250</xdr:rowOff>
    </xdr:to>
    <xdr:grpSp>
      <xdr:nvGrpSpPr>
        <xdr:cNvPr id="1" name="Group 1"/>
        <xdr:cNvGrpSpPr>
          <a:grpSpLocks/>
        </xdr:cNvGrpSpPr>
      </xdr:nvGrpSpPr>
      <xdr:grpSpPr>
        <a:xfrm>
          <a:off x="1219200" y="1485900"/>
          <a:ext cx="1771650" cy="257175"/>
          <a:chOff x="128" y="210"/>
          <a:chExt cx="186" cy="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4</xdr:col>
      <xdr:colOff>552450</xdr:colOff>
      <xdr:row>8</xdr:row>
      <xdr:rowOff>76200</xdr:rowOff>
    </xdr:to>
    <xdr:grpSp>
      <xdr:nvGrpSpPr>
        <xdr:cNvPr id="1" name="Group 6"/>
        <xdr:cNvGrpSpPr>
          <a:grpSpLocks/>
        </xdr:cNvGrpSpPr>
      </xdr:nvGrpSpPr>
      <xdr:grpSpPr>
        <a:xfrm>
          <a:off x="1219200" y="2581275"/>
          <a:ext cx="1857375" cy="247650"/>
          <a:chOff x="128" y="210"/>
          <a:chExt cx="186" cy="34"/>
        </a:xfrm>
        <a:solidFill>
          <a:srgbClr val="FFFFFF"/>
        </a:solidFill>
      </xdr:grpSpPr>
    </xdr:grpSp>
    <xdr:clientData/>
  </xdr:twoCellAnchor>
  <xdr:twoCellAnchor>
    <xdr:from>
      <xdr:col>2</xdr:col>
      <xdr:colOff>0</xdr:colOff>
      <xdr:row>10</xdr:row>
      <xdr:rowOff>0</xdr:rowOff>
    </xdr:from>
    <xdr:to>
      <xdr:col>4</xdr:col>
      <xdr:colOff>552450</xdr:colOff>
      <xdr:row>11</xdr:row>
      <xdr:rowOff>76200</xdr:rowOff>
    </xdr:to>
    <xdr:grpSp>
      <xdr:nvGrpSpPr>
        <xdr:cNvPr id="5" name="Group 10"/>
        <xdr:cNvGrpSpPr>
          <a:grpSpLocks/>
        </xdr:cNvGrpSpPr>
      </xdr:nvGrpSpPr>
      <xdr:grpSpPr>
        <a:xfrm>
          <a:off x="1219200" y="3314700"/>
          <a:ext cx="1857375" cy="247650"/>
          <a:chOff x="128" y="210"/>
          <a:chExt cx="186" cy="34"/>
        </a:xfrm>
        <a:solidFill>
          <a:srgbClr val="FFFFFF"/>
        </a:solidFill>
      </xdr:grpSpPr>
    </xdr:grpSp>
    <xdr:clientData/>
  </xdr:twoCellAnchor>
  <xdr:twoCellAnchor>
    <xdr:from>
      <xdr:col>2</xdr:col>
      <xdr:colOff>0</xdr:colOff>
      <xdr:row>23</xdr:row>
      <xdr:rowOff>0</xdr:rowOff>
    </xdr:from>
    <xdr:to>
      <xdr:col>3</xdr:col>
      <xdr:colOff>476250</xdr:colOff>
      <xdr:row>24</xdr:row>
      <xdr:rowOff>76200</xdr:rowOff>
    </xdr:to>
    <xdr:grpSp>
      <xdr:nvGrpSpPr>
        <xdr:cNvPr id="9" name="Group 14"/>
        <xdr:cNvGrpSpPr>
          <a:grpSpLocks/>
        </xdr:cNvGrpSpPr>
      </xdr:nvGrpSpPr>
      <xdr:grpSpPr>
        <a:xfrm>
          <a:off x="1219200" y="5734050"/>
          <a:ext cx="1085850" cy="247650"/>
          <a:chOff x="123" y="2433"/>
          <a:chExt cx="114" cy="34"/>
        </a:xfrm>
        <a:solidFill>
          <a:srgbClr val="FFFFFF"/>
        </a:solidFill>
      </xdr:grpSpPr>
    </xdr:grpSp>
    <xdr:clientData/>
  </xdr:twoCellAnchor>
  <xdr:twoCellAnchor>
    <xdr:from>
      <xdr:col>2</xdr:col>
      <xdr:colOff>0</xdr:colOff>
      <xdr:row>33</xdr:row>
      <xdr:rowOff>0</xdr:rowOff>
    </xdr:from>
    <xdr:to>
      <xdr:col>3</xdr:col>
      <xdr:colOff>476250</xdr:colOff>
      <xdr:row>34</xdr:row>
      <xdr:rowOff>76200</xdr:rowOff>
    </xdr:to>
    <xdr:grpSp>
      <xdr:nvGrpSpPr>
        <xdr:cNvPr id="13" name="Group 18"/>
        <xdr:cNvGrpSpPr>
          <a:grpSpLocks/>
        </xdr:cNvGrpSpPr>
      </xdr:nvGrpSpPr>
      <xdr:grpSpPr>
        <a:xfrm>
          <a:off x="1219200" y="7667625"/>
          <a:ext cx="1085850" cy="247650"/>
          <a:chOff x="123" y="2433"/>
          <a:chExt cx="114" cy="34"/>
        </a:xfrm>
        <a:solidFill>
          <a:srgbClr val="FFFFFF"/>
        </a:solidFill>
      </xdr:grpSpPr>
    </xdr:grpSp>
    <xdr:clientData/>
  </xdr:twoCellAnchor>
  <xdr:twoCellAnchor>
    <xdr:from>
      <xdr:col>2</xdr:col>
      <xdr:colOff>0</xdr:colOff>
      <xdr:row>43</xdr:row>
      <xdr:rowOff>0</xdr:rowOff>
    </xdr:from>
    <xdr:to>
      <xdr:col>3</xdr:col>
      <xdr:colOff>476250</xdr:colOff>
      <xdr:row>44</xdr:row>
      <xdr:rowOff>95250</xdr:rowOff>
    </xdr:to>
    <xdr:grpSp>
      <xdr:nvGrpSpPr>
        <xdr:cNvPr id="17" name="Group 22"/>
        <xdr:cNvGrpSpPr>
          <a:grpSpLocks/>
        </xdr:cNvGrpSpPr>
      </xdr:nvGrpSpPr>
      <xdr:grpSpPr>
        <a:xfrm>
          <a:off x="1219200" y="9925050"/>
          <a:ext cx="1085850" cy="257175"/>
          <a:chOff x="123" y="2433"/>
          <a:chExt cx="114" cy="34"/>
        </a:xfrm>
        <a:solidFill>
          <a:srgbClr val="FFFFFF"/>
        </a:solidFill>
      </xdr:grpSpPr>
    </xdr:grpSp>
    <xdr:clientData/>
  </xdr:twoCellAnchor>
  <xdr:twoCellAnchor>
    <xdr:from>
      <xdr:col>2</xdr:col>
      <xdr:colOff>0</xdr:colOff>
      <xdr:row>55</xdr:row>
      <xdr:rowOff>0</xdr:rowOff>
    </xdr:from>
    <xdr:to>
      <xdr:col>3</xdr:col>
      <xdr:colOff>476250</xdr:colOff>
      <xdr:row>55</xdr:row>
      <xdr:rowOff>247650</xdr:rowOff>
    </xdr:to>
    <xdr:grpSp>
      <xdr:nvGrpSpPr>
        <xdr:cNvPr id="21" name="Group 26"/>
        <xdr:cNvGrpSpPr>
          <a:grpSpLocks/>
        </xdr:cNvGrpSpPr>
      </xdr:nvGrpSpPr>
      <xdr:grpSpPr>
        <a:xfrm>
          <a:off x="1219200" y="12496800"/>
          <a:ext cx="1085850" cy="247650"/>
          <a:chOff x="123" y="2433"/>
          <a:chExt cx="114" cy="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5</xdr:col>
      <xdr:colOff>371475</xdr:colOff>
      <xdr:row>6</xdr:row>
      <xdr:rowOff>85725</xdr:rowOff>
    </xdr:to>
    <xdr:grpSp>
      <xdr:nvGrpSpPr>
        <xdr:cNvPr id="1" name="Group 1"/>
        <xdr:cNvGrpSpPr>
          <a:grpSpLocks/>
        </xdr:cNvGrpSpPr>
      </xdr:nvGrpSpPr>
      <xdr:grpSpPr>
        <a:xfrm>
          <a:off x="1219200" y="1533525"/>
          <a:ext cx="1809750" cy="247650"/>
          <a:chOff x="128" y="210"/>
          <a:chExt cx="186" cy="34"/>
        </a:xfrm>
        <a:solidFill>
          <a:srgbClr val="FFFFFF"/>
        </a:solidFill>
      </xdr:grpSpPr>
    </xdr:grpSp>
    <xdr:clientData/>
  </xdr:twoCellAnchor>
  <xdr:twoCellAnchor>
    <xdr:from>
      <xdr:col>2</xdr:col>
      <xdr:colOff>0</xdr:colOff>
      <xdr:row>40</xdr:row>
      <xdr:rowOff>0</xdr:rowOff>
    </xdr:from>
    <xdr:to>
      <xdr:col>5</xdr:col>
      <xdr:colOff>28575</xdr:colOff>
      <xdr:row>41</xdr:row>
      <xdr:rowOff>95250</xdr:rowOff>
    </xdr:to>
    <xdr:grpSp>
      <xdr:nvGrpSpPr>
        <xdr:cNvPr id="5" name="Group 10"/>
        <xdr:cNvGrpSpPr>
          <a:grpSpLocks/>
        </xdr:cNvGrpSpPr>
      </xdr:nvGrpSpPr>
      <xdr:grpSpPr>
        <a:xfrm>
          <a:off x="1219200" y="10963275"/>
          <a:ext cx="1466850" cy="257175"/>
          <a:chOff x="128" y="1086"/>
          <a:chExt cx="154" cy="2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590550</xdr:colOff>
      <xdr:row>5</xdr:row>
      <xdr:rowOff>257175</xdr:rowOff>
    </xdr:to>
    <xdr:grpSp>
      <xdr:nvGrpSpPr>
        <xdr:cNvPr id="1" name="Group 1"/>
        <xdr:cNvGrpSpPr>
          <a:grpSpLocks/>
        </xdr:cNvGrpSpPr>
      </xdr:nvGrpSpPr>
      <xdr:grpSpPr>
        <a:xfrm>
          <a:off x="1219200" y="1533525"/>
          <a:ext cx="1809750" cy="247650"/>
          <a:chOff x="128" y="210"/>
          <a:chExt cx="186" cy="3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E74"/>
  <sheetViews>
    <sheetView showGridLines="0" workbookViewId="0" topLeftCell="A22">
      <selection activeCell="E37" sqref="E37"/>
    </sheetView>
  </sheetViews>
  <sheetFormatPr defaultColWidth="9.140625" defaultRowHeight="12.75"/>
  <cols>
    <col min="2" max="2" width="4.421875" style="2" customWidth="1"/>
    <col min="3" max="3" width="4.00390625" style="1" customWidth="1"/>
    <col min="4" max="4" width="17.8515625" style="1" customWidth="1"/>
    <col min="5" max="5" width="61.00390625" style="0" customWidth="1"/>
  </cols>
  <sheetData>
    <row r="2" ht="15.75">
      <c r="B2" s="8" t="s">
        <v>351</v>
      </c>
    </row>
    <row r="3" ht="12.75">
      <c r="B3" s="5" t="s">
        <v>364</v>
      </c>
    </row>
    <row r="5" spans="2:5" ht="12.75">
      <c r="B5" s="2" t="s">
        <v>333</v>
      </c>
      <c r="C5" s="147" t="s">
        <v>332</v>
      </c>
      <c r="D5" s="147"/>
      <c r="E5" s="148"/>
    </row>
    <row r="6" ht="7.5" customHeight="1">
      <c r="E6" s="3"/>
    </row>
    <row r="7" spans="3:5" ht="12.75">
      <c r="C7" s="149"/>
      <c r="D7" s="150"/>
      <c r="E7" s="151"/>
    </row>
    <row r="8" ht="12.75">
      <c r="E8" s="3"/>
    </row>
    <row r="9" spans="2:5" ht="12.75">
      <c r="B9" s="2" t="s">
        <v>334</v>
      </c>
      <c r="C9" s="147" t="s">
        <v>496</v>
      </c>
      <c r="D9" s="147"/>
      <c r="E9" s="148"/>
    </row>
    <row r="10" ht="7.5" customHeight="1">
      <c r="E10" s="3"/>
    </row>
    <row r="11" spans="3:5" ht="12.75">
      <c r="C11" s="152"/>
      <c r="D11" s="153"/>
      <c r="E11" s="154"/>
    </row>
    <row r="13" spans="2:5" ht="27" customHeight="1">
      <c r="B13" s="2" t="s">
        <v>335</v>
      </c>
      <c r="C13" s="147" t="s">
        <v>339</v>
      </c>
      <c r="D13" s="147"/>
      <c r="E13" s="148"/>
    </row>
    <row r="14" ht="7.5" customHeight="1">
      <c r="E14" s="3"/>
    </row>
    <row r="15" spans="3:5" ht="12.75">
      <c r="C15" s="152"/>
      <c r="D15" s="153"/>
      <c r="E15" s="154"/>
    </row>
    <row r="17" spans="2:5" ht="12.75">
      <c r="B17" s="2" t="s">
        <v>336</v>
      </c>
      <c r="C17" s="147" t="s">
        <v>340</v>
      </c>
      <c r="D17" s="147"/>
      <c r="E17" s="148"/>
    </row>
    <row r="18" spans="3:5" ht="7.5" customHeight="1">
      <c r="C18" s="4"/>
      <c r="D18" s="4"/>
      <c r="E18" s="5"/>
    </row>
    <row r="19" spans="3:5" ht="12.75">
      <c r="C19" s="152"/>
      <c r="D19" s="153"/>
      <c r="E19" s="154"/>
    </row>
    <row r="21" spans="2:5" ht="12.75">
      <c r="B21" s="2" t="s">
        <v>337</v>
      </c>
      <c r="C21" s="147" t="s">
        <v>341</v>
      </c>
      <c r="D21" s="147"/>
      <c r="E21" s="148"/>
    </row>
    <row r="22" spans="3:5" ht="7.5" customHeight="1">
      <c r="C22" s="4"/>
      <c r="D22" s="4"/>
      <c r="E22" s="5"/>
    </row>
    <row r="23" spans="3:5" ht="48" customHeight="1">
      <c r="C23" s="155"/>
      <c r="D23" s="156"/>
      <c r="E23" s="157"/>
    </row>
    <row r="25" spans="2:5" ht="12.75">
      <c r="B25" s="2" t="s">
        <v>343</v>
      </c>
      <c r="C25" s="147" t="s">
        <v>342</v>
      </c>
      <c r="D25" s="147"/>
      <c r="E25" s="148"/>
    </row>
    <row r="26" spans="3:5" ht="12.75">
      <c r="C26" s="159" t="s">
        <v>352</v>
      </c>
      <c r="D26" s="159"/>
      <c r="E26" s="160"/>
    </row>
    <row r="27" spans="3:5" ht="7.5" customHeight="1">
      <c r="C27" s="4"/>
      <c r="D27" s="4"/>
      <c r="E27" s="5"/>
    </row>
    <row r="28" spans="3:5" ht="12.75">
      <c r="C28" s="152"/>
      <c r="D28" s="153"/>
      <c r="E28" s="154"/>
    </row>
    <row r="30" spans="2:5" ht="12.75">
      <c r="B30" s="2" t="s">
        <v>344</v>
      </c>
      <c r="C30" s="147" t="s">
        <v>345</v>
      </c>
      <c r="D30" s="147"/>
      <c r="E30" s="148"/>
    </row>
    <row r="31" spans="3:5" ht="12.75">
      <c r="C31" s="159" t="s">
        <v>353</v>
      </c>
      <c r="D31" s="159"/>
      <c r="E31" s="160"/>
    </row>
    <row r="32" spans="3:5" ht="7.5" customHeight="1">
      <c r="C32" s="6"/>
      <c r="D32" s="6"/>
      <c r="E32" s="3"/>
    </row>
    <row r="33" spans="3:5" ht="12.75" customHeight="1">
      <c r="C33" s="147" t="s">
        <v>346</v>
      </c>
      <c r="D33" s="158"/>
      <c r="E33" s="123"/>
    </row>
    <row r="34" spans="3:5" ht="7.5" customHeight="1">
      <c r="C34" s="4"/>
      <c r="D34" s="4"/>
      <c r="E34" s="124"/>
    </row>
    <row r="35" spans="3:5" ht="12.75" customHeight="1">
      <c r="C35" s="147" t="s">
        <v>347</v>
      </c>
      <c r="D35" s="158"/>
      <c r="E35" s="123"/>
    </row>
    <row r="36" spans="3:5" ht="7.5" customHeight="1">
      <c r="C36" s="4"/>
      <c r="D36" s="4"/>
      <c r="E36" s="124"/>
    </row>
    <row r="37" spans="3:5" ht="12.75">
      <c r="C37" s="147" t="s">
        <v>348</v>
      </c>
      <c r="D37" s="158"/>
      <c r="E37" s="123"/>
    </row>
    <row r="38" spans="3:5" ht="7.5" customHeight="1">
      <c r="C38" s="4"/>
      <c r="D38" s="4"/>
      <c r="E38" s="124"/>
    </row>
    <row r="39" spans="3:5" ht="12.75">
      <c r="C39" s="147" t="s">
        <v>349</v>
      </c>
      <c r="D39" s="158"/>
      <c r="E39" s="123"/>
    </row>
    <row r="41" spans="2:5" ht="12.75">
      <c r="B41" s="2" t="s">
        <v>338</v>
      </c>
      <c r="C41" s="147" t="s">
        <v>350</v>
      </c>
      <c r="D41" s="147"/>
      <c r="E41" s="148"/>
    </row>
    <row r="42" spans="3:5" ht="38.25" customHeight="1">
      <c r="C42" s="159" t="s">
        <v>354</v>
      </c>
      <c r="D42" s="159"/>
      <c r="E42" s="160"/>
    </row>
    <row r="43" spans="3:5" ht="7.5" customHeight="1">
      <c r="C43" s="6"/>
      <c r="D43" s="6"/>
      <c r="E43" s="3"/>
    </row>
    <row r="44" spans="3:5" ht="12.75">
      <c r="C44" s="147" t="s">
        <v>355</v>
      </c>
      <c r="D44" s="158"/>
      <c r="E44" s="121"/>
    </row>
    <row r="45" spans="3:5" ht="12.75">
      <c r="C45" s="7"/>
      <c r="D45" s="7"/>
      <c r="E45" s="122"/>
    </row>
    <row r="46" spans="3:5" ht="12.75">
      <c r="C46" s="147" t="s">
        <v>346</v>
      </c>
      <c r="D46" s="158"/>
      <c r="E46" s="123"/>
    </row>
    <row r="47" spans="3:5" ht="12.75">
      <c r="C47" s="4"/>
      <c r="D47" s="4"/>
      <c r="E47" s="124"/>
    </row>
    <row r="48" spans="3:5" ht="12.75">
      <c r="C48" s="147" t="s">
        <v>347</v>
      </c>
      <c r="D48" s="158"/>
      <c r="E48" s="123"/>
    </row>
    <row r="49" spans="3:5" ht="12.75">
      <c r="C49" s="4"/>
      <c r="D49" s="4"/>
      <c r="E49" s="124"/>
    </row>
    <row r="50" spans="3:5" ht="12.75">
      <c r="C50" s="147" t="s">
        <v>348</v>
      </c>
      <c r="D50" s="158"/>
      <c r="E50" s="123"/>
    </row>
    <row r="51" spans="3:5" ht="12.75">
      <c r="C51" s="4"/>
      <c r="D51" s="4"/>
      <c r="E51" s="124"/>
    </row>
    <row r="52" spans="3:5" ht="12.75">
      <c r="C52" s="147" t="s">
        <v>349</v>
      </c>
      <c r="D52" s="158"/>
      <c r="E52" s="123"/>
    </row>
    <row r="54" spans="2:5" ht="12.75">
      <c r="B54" s="2" t="s">
        <v>356</v>
      </c>
      <c r="C54" s="147" t="s">
        <v>357</v>
      </c>
      <c r="D54" s="147"/>
      <c r="E54" s="148"/>
    </row>
    <row r="55" spans="3:5" ht="7.5" customHeight="1">
      <c r="C55" s="159"/>
      <c r="D55" s="159"/>
      <c r="E55" s="160"/>
    </row>
    <row r="56" ht="12.75"/>
    <row r="57" ht="12.75"/>
    <row r="58" ht="12.75"/>
    <row r="59" ht="12.75"/>
    <row r="60" ht="12.75"/>
    <row r="61" ht="12.75"/>
    <row r="62" ht="12.75"/>
    <row r="63" ht="12.75"/>
    <row r="64" ht="12.75"/>
    <row r="65" ht="12.75"/>
    <row r="66" ht="12.75"/>
    <row r="67" ht="12.75"/>
    <row r="68" ht="12.75"/>
    <row r="69" ht="12.75"/>
    <row r="70" ht="22.5" customHeight="1"/>
    <row r="71" spans="2:5" ht="12.75">
      <c r="B71" s="2" t="s">
        <v>358</v>
      </c>
      <c r="C71" s="147" t="s">
        <v>359</v>
      </c>
      <c r="D71" s="147"/>
      <c r="E71" s="148"/>
    </row>
    <row r="72" spans="3:5" ht="12.75">
      <c r="C72" s="159" t="s">
        <v>360</v>
      </c>
      <c r="D72" s="159"/>
      <c r="E72" s="160"/>
    </row>
    <row r="73" ht="7.5" customHeight="1"/>
    <row r="74" spans="3:5" ht="48" customHeight="1">
      <c r="C74" s="152"/>
      <c r="D74" s="153"/>
      <c r="E74" s="161"/>
    </row>
  </sheetData>
  <sheetProtection password="C3E6" sheet="1" objects="1" scenarios="1" selectLockedCells="1"/>
  <mergeCells count="31">
    <mergeCell ref="C74:E74"/>
    <mergeCell ref="C52:D52"/>
    <mergeCell ref="C55:E55"/>
    <mergeCell ref="C71:E71"/>
    <mergeCell ref="C72:E72"/>
    <mergeCell ref="C54:E54"/>
    <mergeCell ref="C33:D33"/>
    <mergeCell ref="C35:D35"/>
    <mergeCell ref="C37:D37"/>
    <mergeCell ref="C39:D39"/>
    <mergeCell ref="C48:D48"/>
    <mergeCell ref="C50:D50"/>
    <mergeCell ref="C30:E30"/>
    <mergeCell ref="C26:E26"/>
    <mergeCell ref="C28:E28"/>
    <mergeCell ref="C31:E31"/>
    <mergeCell ref="C44:D44"/>
    <mergeCell ref="C46:D46"/>
    <mergeCell ref="C42:E42"/>
    <mergeCell ref="C41:E41"/>
    <mergeCell ref="C21:E21"/>
    <mergeCell ref="C19:E19"/>
    <mergeCell ref="C23:E23"/>
    <mergeCell ref="C25:E25"/>
    <mergeCell ref="C5:E5"/>
    <mergeCell ref="C9:E9"/>
    <mergeCell ref="C13:E13"/>
    <mergeCell ref="C17:E17"/>
    <mergeCell ref="C7:E7"/>
    <mergeCell ref="C11:E11"/>
    <mergeCell ref="C15:E15"/>
  </mergeCells>
  <hyperlinks>
    <hyperlink ref="C41" location="Procurement!A1" display="Home"/>
    <hyperlink ref="B23" location="Procurement!B63" display="1. Definitions"/>
    <hyperlink ref="C72" location="Procurement!A1" display="Home"/>
  </hyperlink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2:H79"/>
  <sheetViews>
    <sheetView showGridLines="0" workbookViewId="0" topLeftCell="A1">
      <selection activeCell="D5" sqref="D5"/>
    </sheetView>
  </sheetViews>
  <sheetFormatPr defaultColWidth="9.140625" defaultRowHeight="12.75"/>
  <cols>
    <col min="3" max="3" width="26.00390625" style="0" customWidth="1"/>
    <col min="4" max="4" width="36.57421875" style="0" customWidth="1"/>
    <col min="5" max="5" width="22.28125" style="0" customWidth="1"/>
    <col min="6" max="6" width="10.28125" style="0" customWidth="1"/>
    <col min="7" max="7" width="24.8515625" style="0" customWidth="1"/>
    <col min="8" max="8" width="12.7109375" style="0" customWidth="1"/>
  </cols>
  <sheetData>
    <row r="2" ht="15.75">
      <c r="B2" s="8" t="s">
        <v>494</v>
      </c>
    </row>
    <row r="4" spans="2:6" ht="12.75">
      <c r="B4" t="s">
        <v>492</v>
      </c>
      <c r="D4" s="162">
        <f>'Details - reporting institution'!C7</f>
        <v>0</v>
      </c>
      <c r="E4" s="163"/>
      <c r="F4" s="164"/>
    </row>
    <row r="5" spans="2:4" ht="12.75">
      <c r="B5" t="s">
        <v>493</v>
      </c>
      <c r="D5" s="120"/>
    </row>
    <row r="9" spans="2:8" ht="12.75">
      <c r="B9" s="143" t="s">
        <v>365</v>
      </c>
      <c r="C9" s="143"/>
      <c r="D9" s="143"/>
      <c r="E9" s="143"/>
      <c r="F9" s="143"/>
      <c r="G9" s="143"/>
      <c r="H9" s="144"/>
    </row>
    <row r="10" spans="2:8" ht="12.75">
      <c r="B10" s="10"/>
      <c r="C10" s="10"/>
      <c r="D10" s="11" t="s">
        <v>366</v>
      </c>
      <c r="E10" s="11" t="s">
        <v>367</v>
      </c>
      <c r="F10" s="11" t="s">
        <v>361</v>
      </c>
      <c r="G10" s="11" t="s">
        <v>368</v>
      </c>
      <c r="H10" s="11" t="s">
        <v>495</v>
      </c>
    </row>
    <row r="11" spans="2:8" ht="21" customHeight="1">
      <c r="B11" s="12">
        <v>1.1</v>
      </c>
      <c r="C11" s="13" t="s">
        <v>369</v>
      </c>
      <c r="D11" s="14"/>
      <c r="E11" s="14"/>
      <c r="F11" s="15" t="s">
        <v>370</v>
      </c>
      <c r="G11" s="13">
        <v>15</v>
      </c>
      <c r="H11" s="119">
        <f>'Human Resource Development'!L4</f>
        <v>0</v>
      </c>
    </row>
    <row r="12" spans="2:8" ht="12.75">
      <c r="B12" s="14" t="s">
        <v>371</v>
      </c>
      <c r="C12" s="14" t="s">
        <v>372</v>
      </c>
      <c r="D12" s="14" t="s">
        <v>373</v>
      </c>
      <c r="E12" s="16" t="s">
        <v>374</v>
      </c>
      <c r="F12" s="17"/>
      <c r="G12" s="14" t="s">
        <v>375</v>
      </c>
      <c r="H12" s="113">
        <f>'Human Resource Development'!L30</f>
        <v>0</v>
      </c>
    </row>
    <row r="13" spans="2:8" ht="12.75">
      <c r="B13" s="14"/>
      <c r="C13" s="14"/>
      <c r="D13" s="14" t="s">
        <v>376</v>
      </c>
      <c r="E13" s="16" t="s">
        <v>377</v>
      </c>
      <c r="F13" s="17"/>
      <c r="G13" s="14">
        <v>1</v>
      </c>
      <c r="H13" s="113">
        <f>'Human Resource Development'!L32</f>
        <v>0</v>
      </c>
    </row>
    <row r="14" spans="2:8" ht="12.75">
      <c r="B14" s="14" t="s">
        <v>378</v>
      </c>
      <c r="C14" s="14" t="s">
        <v>379</v>
      </c>
      <c r="D14" s="14" t="s">
        <v>380</v>
      </c>
      <c r="E14" s="16" t="s">
        <v>381</v>
      </c>
      <c r="F14" s="17"/>
      <c r="G14" s="14">
        <v>4</v>
      </c>
      <c r="H14" s="113">
        <f>'Human Resource Development'!L49</f>
        <v>0</v>
      </c>
    </row>
    <row r="15" spans="2:8" ht="12.75">
      <c r="B15" s="14"/>
      <c r="C15" s="14"/>
      <c r="D15" s="14" t="s">
        <v>382</v>
      </c>
      <c r="E15" s="16" t="s">
        <v>383</v>
      </c>
      <c r="F15" s="17"/>
      <c r="G15" s="14">
        <v>1</v>
      </c>
      <c r="H15" s="113">
        <f>'Human Resource Development'!L51</f>
        <v>0</v>
      </c>
    </row>
    <row r="16" spans="2:8" ht="14.25" customHeight="1">
      <c r="B16" s="14" t="s">
        <v>384</v>
      </c>
      <c r="C16" s="14" t="s">
        <v>385</v>
      </c>
      <c r="D16" s="14" t="s">
        <v>386</v>
      </c>
      <c r="E16" s="16" t="s">
        <v>387</v>
      </c>
      <c r="F16" s="17"/>
      <c r="G16" s="14" t="s">
        <v>388</v>
      </c>
      <c r="H16" s="113">
        <f>'Human Resource Development'!L68</f>
        <v>0</v>
      </c>
    </row>
    <row r="17" spans="2:8" ht="12.75">
      <c r="B17" s="14"/>
      <c r="C17" s="14"/>
      <c r="D17" s="14" t="s">
        <v>389</v>
      </c>
      <c r="E17" s="16" t="s">
        <v>390</v>
      </c>
      <c r="F17" s="17"/>
      <c r="G17" s="14">
        <v>1</v>
      </c>
      <c r="H17" s="113">
        <f>'Human Resource Development'!L70</f>
        <v>0</v>
      </c>
    </row>
    <row r="18" spans="2:8" ht="12.75">
      <c r="B18" s="12">
        <v>1.2</v>
      </c>
      <c r="C18" s="13" t="s">
        <v>391</v>
      </c>
      <c r="D18" s="14"/>
      <c r="E18" s="56"/>
      <c r="F18" s="57"/>
      <c r="G18" s="14">
        <v>5</v>
      </c>
      <c r="H18" s="119">
        <f>'Human Resource Development'!L75</f>
        <v>0</v>
      </c>
    </row>
    <row r="19" spans="2:8" ht="12.75">
      <c r="B19" s="14" t="s">
        <v>392</v>
      </c>
      <c r="C19" s="14" t="s">
        <v>393</v>
      </c>
      <c r="D19" s="14" t="s">
        <v>394</v>
      </c>
      <c r="E19" s="16" t="s">
        <v>395</v>
      </c>
      <c r="F19" s="17" t="s">
        <v>396</v>
      </c>
      <c r="G19" s="14">
        <v>3</v>
      </c>
      <c r="H19" s="113">
        <f>'Human Resource Development'!L77</f>
        <v>0</v>
      </c>
    </row>
    <row r="20" spans="2:8" ht="12.75">
      <c r="B20" s="14" t="s">
        <v>397</v>
      </c>
      <c r="C20" s="14" t="s">
        <v>398</v>
      </c>
      <c r="D20" s="14" t="s">
        <v>399</v>
      </c>
      <c r="E20" s="16" t="s">
        <v>400</v>
      </c>
      <c r="F20" s="17" t="s">
        <v>396</v>
      </c>
      <c r="G20" s="14">
        <v>2</v>
      </c>
      <c r="H20" s="113">
        <f>'Human Resource Development'!L106</f>
        <v>0</v>
      </c>
    </row>
    <row r="21" spans="2:7" ht="12.75">
      <c r="B21" s="9"/>
      <c r="C21" s="9"/>
      <c r="D21" s="9"/>
      <c r="E21" s="9"/>
      <c r="F21" s="9"/>
      <c r="G21" s="9"/>
    </row>
    <row r="22" spans="2:8" ht="12.75" customHeight="1">
      <c r="B22" s="143" t="s">
        <v>401</v>
      </c>
      <c r="C22" s="143"/>
      <c r="D22" s="143"/>
      <c r="E22" s="143"/>
      <c r="F22" s="143"/>
      <c r="G22" s="143"/>
      <c r="H22" s="144"/>
    </row>
    <row r="23" spans="2:8" ht="12.75">
      <c r="B23" s="18"/>
      <c r="C23" s="18"/>
      <c r="D23" s="11" t="s">
        <v>366</v>
      </c>
      <c r="E23" s="11" t="s">
        <v>367</v>
      </c>
      <c r="F23" s="11" t="s">
        <v>361</v>
      </c>
      <c r="G23" s="11" t="s">
        <v>368</v>
      </c>
      <c r="H23" s="11" t="s">
        <v>495</v>
      </c>
    </row>
    <row r="24" spans="2:8" ht="12.75">
      <c r="B24" s="14"/>
      <c r="C24" s="19"/>
      <c r="D24" s="19"/>
      <c r="E24" s="20">
        <v>0.5</v>
      </c>
      <c r="F24" s="21"/>
      <c r="G24" s="21">
        <v>15</v>
      </c>
      <c r="H24" s="113">
        <f>'Procurement &amp; Enterprise Dev'!L89</f>
        <v>0</v>
      </c>
    </row>
    <row r="25" spans="2:8" ht="12.75">
      <c r="B25" s="12">
        <v>2.1</v>
      </c>
      <c r="C25" s="22" t="s">
        <v>363</v>
      </c>
      <c r="D25" s="19"/>
      <c r="E25" s="16"/>
      <c r="F25" s="23">
        <v>0.1</v>
      </c>
      <c r="G25" s="16"/>
      <c r="H25" s="112"/>
    </row>
    <row r="26" spans="2:8" ht="18">
      <c r="B26" s="24"/>
      <c r="C26" s="19" t="s">
        <v>402</v>
      </c>
      <c r="D26" s="19" t="s">
        <v>403</v>
      </c>
      <c r="E26" s="16"/>
      <c r="F26" s="17"/>
      <c r="G26" s="14"/>
      <c r="H26" s="112"/>
    </row>
    <row r="27" spans="2:8" ht="27">
      <c r="B27" s="24"/>
      <c r="C27" s="19" t="s">
        <v>404</v>
      </c>
      <c r="D27" s="19" t="s">
        <v>405</v>
      </c>
      <c r="E27" s="16"/>
      <c r="F27" s="17"/>
      <c r="G27" s="14"/>
      <c r="H27" s="112"/>
    </row>
    <row r="28" spans="2:8" ht="27">
      <c r="B28" s="24"/>
      <c r="C28" s="19" t="s">
        <v>406</v>
      </c>
      <c r="D28" s="19" t="s">
        <v>407</v>
      </c>
      <c r="E28" s="16"/>
      <c r="F28" s="17"/>
      <c r="G28" s="14"/>
      <c r="H28" s="112"/>
    </row>
    <row r="29" spans="2:8" ht="27">
      <c r="B29" s="24"/>
      <c r="C29" s="19" t="s">
        <v>408</v>
      </c>
      <c r="D29" s="19" t="s">
        <v>409</v>
      </c>
      <c r="E29" s="16"/>
      <c r="F29" s="17"/>
      <c r="G29" s="14"/>
      <c r="H29" s="112"/>
    </row>
    <row r="30" spans="2:8" ht="12.75">
      <c r="B30" s="12">
        <v>2.2</v>
      </c>
      <c r="C30" s="13" t="s">
        <v>410</v>
      </c>
      <c r="D30" s="14"/>
      <c r="E30" s="16"/>
      <c r="F30" s="17"/>
      <c r="G30" s="14"/>
      <c r="H30" s="112"/>
    </row>
    <row r="31" spans="2:8" ht="18">
      <c r="B31" s="14"/>
      <c r="C31" s="19" t="s">
        <v>411</v>
      </c>
      <c r="D31" s="19" t="s">
        <v>412</v>
      </c>
      <c r="E31" s="16"/>
      <c r="F31" s="17"/>
      <c r="G31" s="14"/>
      <c r="H31" s="112"/>
    </row>
    <row r="32" spans="2:8" ht="18">
      <c r="B32" s="14"/>
      <c r="C32" s="19" t="s">
        <v>413</v>
      </c>
      <c r="D32" s="19" t="s">
        <v>414</v>
      </c>
      <c r="E32" s="16"/>
      <c r="F32" s="17"/>
      <c r="G32" s="14"/>
      <c r="H32" s="112"/>
    </row>
    <row r="33" spans="2:8" ht="27">
      <c r="B33" s="14"/>
      <c r="C33" s="19" t="s">
        <v>415</v>
      </c>
      <c r="D33" s="19" t="s">
        <v>416</v>
      </c>
      <c r="E33" s="16"/>
      <c r="F33" s="17"/>
      <c r="G33" s="14"/>
      <c r="H33" s="112"/>
    </row>
    <row r="34" spans="2:7" ht="12.75">
      <c r="B34" s="9"/>
      <c r="C34" s="9"/>
      <c r="D34" s="9"/>
      <c r="E34" s="9"/>
      <c r="F34" s="9"/>
      <c r="G34" s="9"/>
    </row>
    <row r="35" spans="2:8" ht="12.75">
      <c r="B35" s="143" t="s">
        <v>417</v>
      </c>
      <c r="C35" s="143"/>
      <c r="D35" s="143"/>
      <c r="E35" s="143"/>
      <c r="F35" s="143"/>
      <c r="G35" s="143"/>
      <c r="H35" s="144"/>
    </row>
    <row r="36" spans="2:8" ht="12.75">
      <c r="B36" s="18"/>
      <c r="C36" s="18"/>
      <c r="D36" s="11" t="s">
        <v>366</v>
      </c>
      <c r="E36" s="11" t="s">
        <v>367</v>
      </c>
      <c r="F36" s="11" t="s">
        <v>361</v>
      </c>
      <c r="G36" s="11" t="s">
        <v>368</v>
      </c>
      <c r="H36" s="11" t="s">
        <v>495</v>
      </c>
    </row>
    <row r="37" spans="2:8" ht="12.75">
      <c r="B37" s="14"/>
      <c r="C37" s="13" t="s">
        <v>418</v>
      </c>
      <c r="D37" s="14"/>
      <c r="E37" s="14"/>
      <c r="F37" s="17"/>
      <c r="G37" s="14"/>
      <c r="H37" s="112"/>
    </row>
    <row r="38" spans="2:8" ht="18">
      <c r="B38" s="24">
        <v>3.1</v>
      </c>
      <c r="C38" s="14" t="s">
        <v>419</v>
      </c>
      <c r="D38" s="14" t="s">
        <v>420</v>
      </c>
      <c r="E38" s="23">
        <v>0.8</v>
      </c>
      <c r="F38" s="17"/>
      <c r="G38" s="16">
        <v>4</v>
      </c>
      <c r="H38" s="113">
        <f>'Access to Financial Services'!L102</f>
        <v>0</v>
      </c>
    </row>
    <row r="39" spans="2:8" ht="12.75">
      <c r="B39" s="24">
        <v>3.2</v>
      </c>
      <c r="C39" s="14" t="s">
        <v>421</v>
      </c>
      <c r="D39" s="14" t="s">
        <v>422</v>
      </c>
      <c r="E39" s="23">
        <v>0.8</v>
      </c>
      <c r="F39" s="17"/>
      <c r="G39" s="16">
        <v>4</v>
      </c>
      <c r="H39" s="113">
        <f>'Access to Financial Services'!L103</f>
        <v>0</v>
      </c>
    </row>
    <row r="40" spans="2:8" ht="12.75">
      <c r="B40" s="24">
        <v>3.3</v>
      </c>
      <c r="C40" s="14" t="s">
        <v>423</v>
      </c>
      <c r="D40" s="14" t="s">
        <v>422</v>
      </c>
      <c r="E40" s="16"/>
      <c r="F40" s="17"/>
      <c r="G40" s="16">
        <v>12</v>
      </c>
      <c r="H40" s="113">
        <f>'Access to Financial Services'!L104</f>
        <v>0</v>
      </c>
    </row>
    <row r="41" spans="2:8" ht="18">
      <c r="B41" s="24">
        <v>3.4</v>
      </c>
      <c r="C41" s="14" t="s">
        <v>424</v>
      </c>
      <c r="D41" s="14" t="s">
        <v>425</v>
      </c>
      <c r="E41" s="16" t="s">
        <v>426</v>
      </c>
      <c r="F41" s="17"/>
      <c r="G41" s="16">
        <v>4</v>
      </c>
      <c r="H41" s="113">
        <f>'Access to Financial Services'!L105</f>
        <v>0</v>
      </c>
    </row>
    <row r="42" spans="2:8" ht="12.75">
      <c r="B42" s="24">
        <v>3.5</v>
      </c>
      <c r="C42" s="14" t="s">
        <v>427</v>
      </c>
      <c r="D42" s="14" t="s">
        <v>425</v>
      </c>
      <c r="E42" s="23">
        <v>0.06</v>
      </c>
      <c r="F42" s="17"/>
      <c r="G42" s="16">
        <v>4</v>
      </c>
      <c r="H42" s="113">
        <f>'Access to Financial Services'!L106</f>
        <v>0</v>
      </c>
    </row>
    <row r="43" spans="2:8" ht="12.75">
      <c r="B43" s="12">
        <v>3.6</v>
      </c>
      <c r="C43" s="13" t="s">
        <v>428</v>
      </c>
      <c r="D43" s="14"/>
      <c r="E43" s="16"/>
      <c r="F43" s="17"/>
      <c r="G43" s="16"/>
      <c r="H43" s="112"/>
    </row>
    <row r="44" spans="2:8" ht="12.75">
      <c r="B44" s="14" t="s">
        <v>429</v>
      </c>
      <c r="C44" s="14" t="s">
        <v>430</v>
      </c>
      <c r="D44" s="14"/>
      <c r="E44" s="16" t="s">
        <v>431</v>
      </c>
      <c r="F44" s="16" t="s">
        <v>432</v>
      </c>
      <c r="G44" s="16">
        <v>4</v>
      </c>
      <c r="H44" s="113">
        <f>'Access to Financial Services'!L111</f>
        <v>0</v>
      </c>
    </row>
    <row r="45" spans="2:8" ht="12.75">
      <c r="B45" s="14" t="s">
        <v>433</v>
      </c>
      <c r="C45" s="14" t="s">
        <v>434</v>
      </c>
      <c r="D45" s="14"/>
      <c r="E45" s="16" t="s">
        <v>435</v>
      </c>
      <c r="F45" s="16" t="s">
        <v>432</v>
      </c>
      <c r="G45" s="16">
        <v>2</v>
      </c>
      <c r="H45" s="113">
        <f>'Access to Financial Services'!L112</f>
        <v>0</v>
      </c>
    </row>
    <row r="46" spans="2:8" ht="12.75">
      <c r="B46" s="14" t="s">
        <v>436</v>
      </c>
      <c r="C46" s="14" t="s">
        <v>437</v>
      </c>
      <c r="D46" s="14"/>
      <c r="E46" s="16" t="s">
        <v>438</v>
      </c>
      <c r="F46" s="16" t="s">
        <v>432</v>
      </c>
      <c r="G46" s="16">
        <v>2</v>
      </c>
      <c r="H46" s="113">
        <f>'Access to Financial Services'!L113</f>
        <v>0</v>
      </c>
    </row>
    <row r="47" spans="2:8" ht="12.75">
      <c r="B47" s="12">
        <v>3.7</v>
      </c>
      <c r="C47" s="13" t="s">
        <v>439</v>
      </c>
      <c r="D47" s="13" t="s">
        <v>440</v>
      </c>
      <c r="E47" s="21" t="s">
        <v>441</v>
      </c>
      <c r="F47" s="21" t="s">
        <v>442</v>
      </c>
      <c r="G47" s="21">
        <v>2</v>
      </c>
      <c r="H47" s="119">
        <f>'Access to Financial Services'!L92</f>
        <v>0</v>
      </c>
    </row>
    <row r="48" spans="2:8" ht="12.75">
      <c r="B48" s="140"/>
      <c r="C48" s="140"/>
      <c r="D48" s="140"/>
      <c r="E48" s="141"/>
      <c r="F48" s="142"/>
      <c r="G48" s="25" t="s">
        <v>443</v>
      </c>
      <c r="H48" s="112"/>
    </row>
    <row r="49" spans="2:8" ht="12.75">
      <c r="B49" s="140"/>
      <c r="C49" s="140"/>
      <c r="D49" s="140"/>
      <c r="E49" s="141"/>
      <c r="F49" s="142"/>
      <c r="G49" s="25" t="s">
        <v>444</v>
      </c>
      <c r="H49" s="112"/>
    </row>
    <row r="50" spans="2:8" ht="12.75">
      <c r="B50" s="140"/>
      <c r="C50" s="140"/>
      <c r="D50" s="140"/>
      <c r="E50" s="141"/>
      <c r="F50" s="142"/>
      <c r="G50" s="25" t="s">
        <v>445</v>
      </c>
      <c r="H50" s="112"/>
    </row>
    <row r="51" spans="2:8" ht="12.75">
      <c r="B51" s="140"/>
      <c r="C51" s="140"/>
      <c r="D51" s="140"/>
      <c r="E51" s="141"/>
      <c r="F51" s="142"/>
      <c r="G51" s="25" t="s">
        <v>446</v>
      </c>
      <c r="H51" s="112"/>
    </row>
    <row r="52" spans="2:8" ht="12.75">
      <c r="B52" s="140"/>
      <c r="C52" s="140"/>
      <c r="D52" s="140"/>
      <c r="E52" s="141"/>
      <c r="F52" s="142"/>
      <c r="G52" s="25" t="s">
        <v>447</v>
      </c>
      <c r="H52" s="112"/>
    </row>
    <row r="53" spans="2:8" ht="12.75">
      <c r="B53" s="140"/>
      <c r="C53" s="140"/>
      <c r="D53" s="140"/>
      <c r="E53" s="141"/>
      <c r="F53" s="142"/>
      <c r="G53" s="25" t="s">
        <v>448</v>
      </c>
      <c r="H53" s="112"/>
    </row>
    <row r="54" spans="2:7" ht="12.75">
      <c r="B54" s="9"/>
      <c r="C54" s="9"/>
      <c r="D54" s="9"/>
      <c r="E54" s="9"/>
      <c r="F54" s="9"/>
      <c r="G54" s="9"/>
    </row>
    <row r="55" spans="2:8" ht="12.75">
      <c r="B55" s="143" t="s">
        <v>449</v>
      </c>
      <c r="C55" s="143"/>
      <c r="D55" s="143"/>
      <c r="E55" s="143"/>
      <c r="F55" s="143"/>
      <c r="G55" s="143"/>
      <c r="H55" s="144"/>
    </row>
    <row r="56" spans="2:8" ht="12.75">
      <c r="B56" s="18"/>
      <c r="C56" s="18"/>
      <c r="D56" s="11" t="s">
        <v>366</v>
      </c>
      <c r="E56" s="11" t="s">
        <v>367</v>
      </c>
      <c r="F56" s="11" t="s">
        <v>361</v>
      </c>
      <c r="G56" s="11" t="s">
        <v>368</v>
      </c>
      <c r="H56" s="11" t="s">
        <v>495</v>
      </c>
    </row>
    <row r="57" spans="2:8" ht="18.75">
      <c r="B57" s="14"/>
      <c r="C57" s="14"/>
      <c r="D57" s="14"/>
      <c r="E57" s="25" t="s">
        <v>450</v>
      </c>
      <c r="F57" s="15"/>
      <c r="G57" s="21">
        <v>22</v>
      </c>
      <c r="H57" s="113">
        <f>H58+H63</f>
        <v>0</v>
      </c>
    </row>
    <row r="58" spans="2:8" ht="18.75">
      <c r="B58" s="12">
        <v>4.1</v>
      </c>
      <c r="C58" s="13" t="s">
        <v>451</v>
      </c>
      <c r="D58" s="14"/>
      <c r="E58" s="26" t="s">
        <v>452</v>
      </c>
      <c r="F58" s="17" t="s">
        <v>396</v>
      </c>
      <c r="G58" s="16">
        <v>17</v>
      </c>
      <c r="H58" s="119">
        <f>'Empowerment Financing'!L8</f>
        <v>0</v>
      </c>
    </row>
    <row r="59" spans="2:8" ht="18.75">
      <c r="B59" s="14"/>
      <c r="C59" s="14" t="s">
        <v>453</v>
      </c>
      <c r="D59" s="14" t="s">
        <v>454</v>
      </c>
      <c r="E59" s="26" t="s">
        <v>455</v>
      </c>
      <c r="F59" s="17" t="s">
        <v>396</v>
      </c>
      <c r="G59" s="16"/>
      <c r="H59" s="113"/>
    </row>
    <row r="60" spans="2:8" ht="12.75">
      <c r="B60" s="14"/>
      <c r="C60" s="14" t="s">
        <v>456</v>
      </c>
      <c r="D60" s="14" t="s">
        <v>457</v>
      </c>
      <c r="E60" s="26" t="s">
        <v>458</v>
      </c>
      <c r="F60" s="17" t="s">
        <v>396</v>
      </c>
      <c r="G60" s="16"/>
      <c r="H60" s="113"/>
    </row>
    <row r="61" spans="2:8" ht="12.75">
      <c r="B61" s="14"/>
      <c r="C61" s="14" t="s">
        <v>459</v>
      </c>
      <c r="D61" s="14" t="s">
        <v>460</v>
      </c>
      <c r="E61" s="26" t="s">
        <v>461</v>
      </c>
      <c r="F61" s="17" t="s">
        <v>396</v>
      </c>
      <c r="G61" s="16"/>
      <c r="H61" s="113"/>
    </row>
    <row r="62" spans="2:8" ht="12.75">
      <c r="B62" s="14"/>
      <c r="C62" s="14" t="s">
        <v>462</v>
      </c>
      <c r="D62" s="14" t="s">
        <v>463</v>
      </c>
      <c r="E62" s="26" t="s">
        <v>464</v>
      </c>
      <c r="F62" s="17" t="s">
        <v>396</v>
      </c>
      <c r="G62" s="16"/>
      <c r="H62" s="112"/>
    </row>
    <row r="63" spans="2:8" ht="18.75">
      <c r="B63" s="12">
        <v>4.2</v>
      </c>
      <c r="C63" s="13" t="s">
        <v>465</v>
      </c>
      <c r="D63" s="14" t="s">
        <v>466</v>
      </c>
      <c r="E63" s="26" t="s">
        <v>467</v>
      </c>
      <c r="F63" s="17" t="s">
        <v>396</v>
      </c>
      <c r="G63" s="16">
        <v>5</v>
      </c>
      <c r="H63" s="119">
        <f>'Empowerment Financing'!L42</f>
        <v>0</v>
      </c>
    </row>
    <row r="64" spans="2:7" ht="12.75">
      <c r="B64" s="9"/>
      <c r="C64" s="9"/>
      <c r="D64" s="9"/>
      <c r="E64" s="9"/>
      <c r="F64" s="9"/>
      <c r="G64" s="9"/>
    </row>
    <row r="65" spans="2:8" ht="12.75">
      <c r="B65" s="143" t="s">
        <v>468</v>
      </c>
      <c r="C65" s="143"/>
      <c r="D65" s="143"/>
      <c r="E65" s="143"/>
      <c r="F65" s="143"/>
      <c r="G65" s="143"/>
      <c r="H65" s="144"/>
    </row>
    <row r="66" spans="2:8" ht="12.75">
      <c r="B66" s="18"/>
      <c r="C66" s="18"/>
      <c r="D66" s="11" t="s">
        <v>366</v>
      </c>
      <c r="E66" s="11" t="s">
        <v>469</v>
      </c>
      <c r="F66" s="11" t="s">
        <v>361</v>
      </c>
      <c r="G66" s="11" t="s">
        <v>368</v>
      </c>
      <c r="H66" s="11" t="s">
        <v>495</v>
      </c>
    </row>
    <row r="67" spans="2:8" ht="12.75">
      <c r="B67" s="14"/>
      <c r="C67" s="14"/>
      <c r="D67" s="14"/>
      <c r="E67" s="26"/>
      <c r="F67" s="17"/>
      <c r="G67" s="16"/>
      <c r="H67" s="112"/>
    </row>
    <row r="68" spans="2:8" ht="12.75">
      <c r="B68" s="12">
        <v>5.1</v>
      </c>
      <c r="C68" s="13" t="s">
        <v>470</v>
      </c>
      <c r="D68" s="14"/>
      <c r="E68" s="23">
        <v>0.25</v>
      </c>
      <c r="F68" s="17"/>
      <c r="G68" s="16">
        <v>14</v>
      </c>
      <c r="H68" s="119">
        <f>'Ownership and Control'!L14</f>
        <v>0</v>
      </c>
    </row>
    <row r="69" spans="2:8" ht="12.75">
      <c r="B69" s="14" t="s">
        <v>471</v>
      </c>
      <c r="C69" s="14" t="s">
        <v>472</v>
      </c>
      <c r="D69" s="19"/>
      <c r="E69" s="23">
        <v>0.1</v>
      </c>
      <c r="F69" s="17"/>
      <c r="G69" s="16" t="s">
        <v>473</v>
      </c>
      <c r="H69" s="113">
        <f>'Ownership and Control'!L16</f>
        <v>0</v>
      </c>
    </row>
    <row r="70" spans="2:8" ht="12.75">
      <c r="B70" s="14" t="s">
        <v>474</v>
      </c>
      <c r="C70" s="14" t="s">
        <v>475</v>
      </c>
      <c r="D70" s="19"/>
      <c r="E70" s="23">
        <v>0.15</v>
      </c>
      <c r="F70" s="17"/>
      <c r="G70" s="16">
        <v>4</v>
      </c>
      <c r="H70" s="113">
        <f>'Ownership and Control'!L31</f>
        <v>0</v>
      </c>
    </row>
    <row r="71" spans="2:8" ht="12.75">
      <c r="B71" s="12">
        <v>5.2</v>
      </c>
      <c r="C71" s="13" t="s">
        <v>476</v>
      </c>
      <c r="D71" s="19"/>
      <c r="E71" s="16"/>
      <c r="F71" s="17"/>
      <c r="G71" s="16">
        <v>8</v>
      </c>
      <c r="H71" s="119">
        <f>'Ownership and Control'!L63</f>
        <v>0</v>
      </c>
    </row>
    <row r="72" spans="2:8" ht="12.75">
      <c r="B72" s="14" t="s">
        <v>477</v>
      </c>
      <c r="C72" s="14" t="s">
        <v>478</v>
      </c>
      <c r="D72" s="19" t="s">
        <v>479</v>
      </c>
      <c r="E72" s="16" t="s">
        <v>480</v>
      </c>
      <c r="F72" s="27">
        <v>0.2</v>
      </c>
      <c r="G72" s="16">
        <v>2</v>
      </c>
      <c r="H72" s="113">
        <f>IF('Ownership and Control'!L86&lt;&gt;0,'Ownership and Control'!L86,'Ownership and Control'!L83)</f>
        <v>0</v>
      </c>
    </row>
    <row r="73" spans="2:8" ht="12.75">
      <c r="B73" s="14"/>
      <c r="C73" s="14"/>
      <c r="D73" s="14" t="s">
        <v>481</v>
      </c>
      <c r="E73" s="16" t="s">
        <v>482</v>
      </c>
      <c r="F73" s="17" t="s">
        <v>396</v>
      </c>
      <c r="G73" s="16">
        <v>1</v>
      </c>
      <c r="H73" s="113">
        <f>IF('Ownership and Control'!L87&lt;&gt;0,'Ownership and Control'!L87,'Ownership and Control'!L84)</f>
        <v>0</v>
      </c>
    </row>
    <row r="74" spans="2:8" ht="12.75">
      <c r="B74" s="14" t="s">
        <v>483</v>
      </c>
      <c r="C74" s="14" t="s">
        <v>362</v>
      </c>
      <c r="D74" s="14" t="s">
        <v>484</v>
      </c>
      <c r="E74" s="16" t="s">
        <v>485</v>
      </c>
      <c r="F74" s="131" t="s">
        <v>370</v>
      </c>
      <c r="G74" s="16">
        <v>4</v>
      </c>
      <c r="H74" s="113">
        <f>IF('Ownership and Control'!L115&lt;&gt;0,'Ownership and Control'!L115,'Ownership and Control'!L112)</f>
        <v>0</v>
      </c>
    </row>
    <row r="75" spans="2:8" ht="12.75">
      <c r="B75" s="14"/>
      <c r="C75" s="14"/>
      <c r="D75" s="14" t="s">
        <v>486</v>
      </c>
      <c r="E75" s="16" t="s">
        <v>487</v>
      </c>
      <c r="F75" s="131"/>
      <c r="G75" s="16">
        <v>1</v>
      </c>
      <c r="H75" s="113">
        <f>IF('Ownership and Control'!L116&lt;&gt;0,'Ownership and Control'!L116,'Ownership and Control'!L113)</f>
        <v>0</v>
      </c>
    </row>
    <row r="76" spans="2:7" ht="12.75">
      <c r="B76" s="9"/>
      <c r="C76" s="9"/>
      <c r="D76" s="9"/>
      <c r="E76" s="9"/>
      <c r="F76" s="9"/>
      <c r="G76" s="9"/>
    </row>
    <row r="77" spans="2:8" ht="12.75">
      <c r="B77" s="143" t="s">
        <v>488</v>
      </c>
      <c r="C77" s="143"/>
      <c r="D77" s="143"/>
      <c r="E77" s="143"/>
      <c r="F77" s="143"/>
      <c r="G77" s="143"/>
      <c r="H77" s="144"/>
    </row>
    <row r="78" spans="2:8" ht="12.75">
      <c r="B78" s="146"/>
      <c r="C78" s="130"/>
      <c r="D78" s="11" t="s">
        <v>366</v>
      </c>
      <c r="E78" s="11" t="s">
        <v>367</v>
      </c>
      <c r="F78" s="11" t="s">
        <v>361</v>
      </c>
      <c r="G78" s="11" t="s">
        <v>368</v>
      </c>
      <c r="H78" s="11" t="s">
        <v>495</v>
      </c>
    </row>
    <row r="79" spans="2:8" ht="12.75">
      <c r="B79" s="145" t="s">
        <v>489</v>
      </c>
      <c r="C79" s="145"/>
      <c r="D79" s="28" t="s">
        <v>490</v>
      </c>
      <c r="E79" s="29" t="s">
        <v>491</v>
      </c>
      <c r="F79" s="30" t="s">
        <v>396</v>
      </c>
      <c r="G79" s="31">
        <v>3</v>
      </c>
      <c r="H79" s="112">
        <f>'Corporate Social Investment'!L44</f>
        <v>0</v>
      </c>
    </row>
  </sheetData>
  <sheetProtection password="C3E6" sheet="1" objects="1" scenarios="1" selectLockedCells="1"/>
  <mergeCells count="15">
    <mergeCell ref="B79:C79"/>
    <mergeCell ref="B35:H35"/>
    <mergeCell ref="B22:H22"/>
    <mergeCell ref="B55:H55"/>
    <mergeCell ref="B65:H65"/>
    <mergeCell ref="B77:H77"/>
    <mergeCell ref="B78:C78"/>
    <mergeCell ref="F74:F75"/>
    <mergeCell ref="B48:B53"/>
    <mergeCell ref="C48:C53"/>
    <mergeCell ref="D4:F4"/>
    <mergeCell ref="D48:D53"/>
    <mergeCell ref="E48:E53"/>
    <mergeCell ref="F48:F53"/>
    <mergeCell ref="B9:H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O124"/>
  <sheetViews>
    <sheetView showGridLines="0" workbookViewId="0" topLeftCell="A1">
      <selection activeCell="L16" sqref="L16"/>
    </sheetView>
  </sheetViews>
  <sheetFormatPr defaultColWidth="9.140625" defaultRowHeight="12.75"/>
  <cols>
    <col min="2" max="2" width="7.8515625" style="52" customWidth="1"/>
    <col min="3" max="3" width="2.421875" style="0" customWidth="1"/>
    <col min="11" max="11" width="13.57421875" style="0" customWidth="1"/>
    <col min="12" max="12" width="9.28125" style="0" bestFit="1" customWidth="1"/>
  </cols>
  <sheetData>
    <row r="2" spans="2:12" ht="15.75">
      <c r="B2" s="170" t="s">
        <v>324</v>
      </c>
      <c r="C2" s="160"/>
      <c r="D2" s="160"/>
      <c r="E2" s="160"/>
      <c r="F2" s="160"/>
      <c r="G2" s="160"/>
      <c r="H2" s="160"/>
      <c r="I2" s="160"/>
      <c r="J2" s="160"/>
      <c r="K2" s="160"/>
      <c r="L2" s="160"/>
    </row>
    <row r="3" spans="2:12" ht="45" customHeight="1">
      <c r="B3" s="138" t="s">
        <v>579</v>
      </c>
      <c r="C3" s="171"/>
      <c r="D3" s="171"/>
      <c r="E3" s="171"/>
      <c r="F3" s="171"/>
      <c r="G3" s="171"/>
      <c r="H3" s="171"/>
      <c r="I3" s="171"/>
      <c r="J3" s="171"/>
      <c r="K3" s="171"/>
      <c r="L3" s="171"/>
    </row>
    <row r="4" spans="2:12" ht="12.75">
      <c r="B4" s="45">
        <v>1.1</v>
      </c>
      <c r="C4" s="172" t="s">
        <v>369</v>
      </c>
      <c r="D4" s="160"/>
      <c r="E4" s="160"/>
      <c r="F4" s="160"/>
      <c r="G4" s="160"/>
      <c r="H4" s="160"/>
      <c r="I4" s="160"/>
      <c r="J4" s="160"/>
      <c r="K4" s="160"/>
      <c r="L4" s="114">
        <f>L8+L35+L54</f>
        <v>0</v>
      </c>
    </row>
    <row r="5" ht="12.75">
      <c r="B5" s="46"/>
    </row>
    <row r="6" spans="2:12" ht="55.5" customHeight="1">
      <c r="B6" s="125" t="s">
        <v>514</v>
      </c>
      <c r="C6" s="126"/>
      <c r="D6" s="126"/>
      <c r="E6" s="126"/>
      <c r="F6" s="126"/>
      <c r="G6" s="126"/>
      <c r="H6" s="126"/>
      <c r="I6" s="126"/>
      <c r="J6" s="126"/>
      <c r="K6" s="126"/>
      <c r="L6" s="126"/>
    </row>
    <row r="7" spans="2:12" ht="12.75">
      <c r="B7" s="47"/>
      <c r="C7" s="1"/>
      <c r="D7" s="1"/>
      <c r="E7" s="1"/>
      <c r="F7" s="1"/>
      <c r="G7" s="1"/>
      <c r="H7" s="1"/>
      <c r="I7" s="1"/>
      <c r="J7" s="1"/>
      <c r="K7" s="1"/>
      <c r="L7" s="1"/>
    </row>
    <row r="8" spans="2:12" ht="13.5" customHeight="1">
      <c r="B8" s="43" t="s">
        <v>371</v>
      </c>
      <c r="C8" s="127" t="s">
        <v>372</v>
      </c>
      <c r="D8" s="148"/>
      <c r="E8" s="148"/>
      <c r="F8" s="148"/>
      <c r="G8" s="148"/>
      <c r="H8" s="148"/>
      <c r="I8" s="148"/>
      <c r="J8" s="148"/>
      <c r="K8" s="148"/>
      <c r="L8" s="114">
        <f>L30+L32</f>
        <v>0</v>
      </c>
    </row>
    <row r="9" spans="2:12" s="37" customFormat="1" ht="13.5" customHeight="1">
      <c r="B9" s="86"/>
      <c r="C9" s="86"/>
      <c r="D9" s="87"/>
      <c r="E9" s="87"/>
      <c r="F9" s="87"/>
      <c r="G9" s="87"/>
      <c r="H9" s="87"/>
      <c r="I9" s="87"/>
      <c r="J9" s="87"/>
      <c r="K9" s="87"/>
      <c r="L9" s="82"/>
    </row>
    <row r="10" spans="2:12" ht="26.25" customHeight="1">
      <c r="B10" s="48" t="s">
        <v>515</v>
      </c>
      <c r="C10" s="125" t="s">
        <v>325</v>
      </c>
      <c r="D10" s="126"/>
      <c r="E10" s="126"/>
      <c r="F10" s="126"/>
      <c r="G10" s="126"/>
      <c r="H10" s="126"/>
      <c r="I10" s="126"/>
      <c r="J10" s="126"/>
      <c r="K10" s="126"/>
      <c r="L10" s="126"/>
    </row>
    <row r="11" spans="2:8" ht="13.5">
      <c r="B11" s="48"/>
      <c r="C11" s="38"/>
      <c r="D11" s="39"/>
      <c r="E11" s="38"/>
      <c r="F11" s="133"/>
      <c r="G11" s="133"/>
      <c r="H11" s="133"/>
    </row>
    <row r="12" spans="2:8" ht="13.5">
      <c r="B12" s="48"/>
      <c r="C12" s="38"/>
      <c r="D12" s="39"/>
      <c r="E12" s="38"/>
      <c r="F12" s="133"/>
      <c r="G12" s="133"/>
      <c r="H12" s="133"/>
    </row>
    <row r="13" spans="2:8" ht="13.5" customHeight="1">
      <c r="B13" s="48"/>
      <c r="C13" s="135" t="s">
        <v>516</v>
      </c>
      <c r="D13" s="135"/>
      <c r="E13" s="135"/>
      <c r="F13" s="135"/>
      <c r="G13" s="135"/>
      <c r="H13" s="135"/>
    </row>
    <row r="14" spans="2:8" ht="13.5" customHeight="1">
      <c r="B14" s="48" t="s">
        <v>517</v>
      </c>
      <c r="C14" s="133" t="s">
        <v>518</v>
      </c>
      <c r="D14" s="133"/>
      <c r="E14" s="133"/>
      <c r="F14" s="133"/>
      <c r="G14" s="133"/>
      <c r="H14" s="133"/>
    </row>
    <row r="15" spans="2:12" ht="27" customHeight="1">
      <c r="B15" s="48"/>
      <c r="C15" s="125" t="s">
        <v>519</v>
      </c>
      <c r="D15" s="126"/>
      <c r="E15" s="126"/>
      <c r="F15" s="126"/>
      <c r="G15" s="126"/>
      <c r="H15" s="126"/>
      <c r="I15" s="126"/>
      <c r="J15" s="126"/>
      <c r="K15" s="126"/>
      <c r="L15" s="126"/>
    </row>
    <row r="16" spans="2:12" ht="26.25" customHeight="1">
      <c r="B16" s="48" t="s">
        <v>520</v>
      </c>
      <c r="C16" s="125" t="s">
        <v>521</v>
      </c>
      <c r="D16" s="126"/>
      <c r="E16" s="126"/>
      <c r="F16" s="126"/>
      <c r="G16" s="126"/>
      <c r="H16" s="126"/>
      <c r="I16" s="126"/>
      <c r="J16" s="126"/>
      <c r="K16" s="126"/>
      <c r="L16" s="99"/>
    </row>
    <row r="17" spans="2:8" ht="11.25" customHeight="1">
      <c r="B17" s="48"/>
      <c r="C17" s="133"/>
      <c r="D17" s="133"/>
      <c r="E17" s="133"/>
      <c r="F17" s="133"/>
      <c r="G17" s="134"/>
      <c r="H17" s="134"/>
    </row>
    <row r="18" spans="2:12" ht="39.75" customHeight="1">
      <c r="B18" s="48" t="s">
        <v>522</v>
      </c>
      <c r="C18" s="125" t="s">
        <v>523</v>
      </c>
      <c r="D18" s="126"/>
      <c r="E18" s="126"/>
      <c r="F18" s="126"/>
      <c r="G18" s="126"/>
      <c r="H18" s="126"/>
      <c r="I18" s="126"/>
      <c r="J18" s="126"/>
      <c r="K18" s="126"/>
      <c r="L18" s="126"/>
    </row>
    <row r="19" spans="2:12" ht="13.5" customHeight="1">
      <c r="B19" s="49"/>
      <c r="C19" s="89" t="s">
        <v>524</v>
      </c>
      <c r="D19" s="135" t="s">
        <v>64</v>
      </c>
      <c r="E19" s="136"/>
      <c r="F19" s="136"/>
      <c r="G19" s="136"/>
      <c r="H19" s="136"/>
      <c r="I19" s="136"/>
      <c r="J19" s="136"/>
      <c r="K19" s="137"/>
      <c r="L19" s="99"/>
    </row>
    <row r="20" spans="2:12" ht="13.5" customHeight="1">
      <c r="B20" s="49"/>
      <c r="C20" s="89" t="s">
        <v>525</v>
      </c>
      <c r="D20" s="135" t="s">
        <v>526</v>
      </c>
      <c r="E20" s="136"/>
      <c r="F20" s="136"/>
      <c r="G20" s="136"/>
      <c r="H20" s="136"/>
      <c r="I20" s="136"/>
      <c r="J20" s="136"/>
      <c r="K20" s="137"/>
      <c r="L20" s="99"/>
    </row>
    <row r="21" spans="2:12" ht="13.5" customHeight="1">
      <c r="B21" s="49"/>
      <c r="C21" s="89" t="s">
        <v>527</v>
      </c>
      <c r="D21" s="135" t="s">
        <v>498</v>
      </c>
      <c r="E21" s="136"/>
      <c r="F21" s="136"/>
      <c r="G21" s="136"/>
      <c r="H21" s="136"/>
      <c r="I21" s="136"/>
      <c r="J21" s="136"/>
      <c r="K21" s="137"/>
      <c r="L21" s="100"/>
    </row>
    <row r="22" spans="2:12" ht="13.5" customHeight="1">
      <c r="B22" s="49"/>
      <c r="C22" s="89" t="s">
        <v>599</v>
      </c>
      <c r="D22" s="135" t="s">
        <v>528</v>
      </c>
      <c r="E22" s="136"/>
      <c r="F22" s="136"/>
      <c r="G22" s="136"/>
      <c r="H22" s="136"/>
      <c r="I22" s="136"/>
      <c r="J22" s="136"/>
      <c r="K22" s="137"/>
      <c r="L22" s="99"/>
    </row>
    <row r="23" spans="2:12" ht="13.5" customHeight="1">
      <c r="B23" s="49"/>
      <c r="C23" s="89" t="s">
        <v>601</v>
      </c>
      <c r="D23" s="135" t="s">
        <v>499</v>
      </c>
      <c r="E23" s="136"/>
      <c r="F23" s="136"/>
      <c r="G23" s="136"/>
      <c r="H23" s="136"/>
      <c r="I23" s="136"/>
      <c r="J23" s="136"/>
      <c r="K23" s="137"/>
      <c r="L23" s="100"/>
    </row>
    <row r="24" spans="2:12" ht="29.25" customHeight="1">
      <c r="B24" s="48"/>
      <c r="C24" s="165" t="s">
        <v>529</v>
      </c>
      <c r="D24" s="165"/>
      <c r="E24" s="165"/>
      <c r="F24" s="165"/>
      <c r="G24" s="165"/>
      <c r="H24" s="165"/>
      <c r="I24" s="166"/>
      <c r="J24" s="166"/>
      <c r="K24" s="166"/>
      <c r="L24" s="166"/>
    </row>
    <row r="25" spans="2:12" ht="19.5" customHeight="1">
      <c r="B25" s="48"/>
      <c r="C25" s="165" t="s">
        <v>83</v>
      </c>
      <c r="D25" s="165"/>
      <c r="E25" s="165"/>
      <c r="F25" s="165"/>
      <c r="G25" s="165"/>
      <c r="H25" s="165"/>
      <c r="I25" s="166"/>
      <c r="J25" s="166"/>
      <c r="K25" s="166"/>
      <c r="L25" s="166"/>
    </row>
    <row r="26" spans="2:12" ht="13.5">
      <c r="B26" s="48" t="s">
        <v>530</v>
      </c>
      <c r="C26" s="133" t="s">
        <v>81</v>
      </c>
      <c r="D26" s="133"/>
      <c r="E26" s="133"/>
      <c r="F26" s="133"/>
      <c r="G26" s="133"/>
      <c r="H26" s="133"/>
      <c r="I26" s="167"/>
      <c r="J26" s="167"/>
      <c r="K26" s="167"/>
      <c r="L26" s="115">
        <f>IF(L19=0,0,L20/L19)</f>
        <v>0</v>
      </c>
    </row>
    <row r="27" spans="2:8" ht="13.5">
      <c r="B27" s="48"/>
      <c r="C27" s="132"/>
      <c r="D27" s="132"/>
      <c r="E27" s="132"/>
      <c r="F27" s="133"/>
      <c r="G27" s="133"/>
      <c r="H27" s="133"/>
    </row>
    <row r="28" spans="2:12" ht="13.5">
      <c r="B28" s="48" t="s">
        <v>531</v>
      </c>
      <c r="C28" s="133" t="s">
        <v>82</v>
      </c>
      <c r="D28" s="133"/>
      <c r="E28" s="133"/>
      <c r="F28" s="133"/>
      <c r="G28" s="133"/>
      <c r="H28" s="133"/>
      <c r="I28" s="167"/>
      <c r="J28" s="167"/>
      <c r="K28" s="167"/>
      <c r="L28" s="115">
        <f>IF(L19=0,0,L22/L19)</f>
        <v>0</v>
      </c>
    </row>
    <row r="29" spans="2:8" ht="13.5">
      <c r="B29" s="48"/>
      <c r="C29" s="132"/>
      <c r="D29" s="132"/>
      <c r="E29" s="132"/>
      <c r="F29" s="133"/>
      <c r="G29" s="133"/>
      <c r="H29" s="133"/>
    </row>
    <row r="30" spans="2:12" ht="13.5">
      <c r="B30" s="48" t="s">
        <v>532</v>
      </c>
      <c r="C30" s="133" t="s">
        <v>326</v>
      </c>
      <c r="D30" s="133"/>
      <c r="E30" s="133"/>
      <c r="F30" s="133"/>
      <c r="G30" s="133"/>
      <c r="H30" s="133"/>
      <c r="I30" s="167"/>
      <c r="J30" s="167"/>
      <c r="K30" s="167"/>
      <c r="L30" s="113">
        <f>IF(L26&gt;=0.25,4,IF(L26&gt;=0.2,3,IF(L26&lt;L21,0,IF(0.2-L21=0,0,3/(0.2-L21)*(L26-L21)))))</f>
        <v>0</v>
      </c>
    </row>
    <row r="31" spans="2:8" ht="13.5">
      <c r="B31" s="48"/>
      <c r="C31" s="133"/>
      <c r="D31" s="133"/>
      <c r="E31" s="133"/>
      <c r="F31" s="133"/>
      <c r="G31" s="133"/>
      <c r="H31" s="34"/>
    </row>
    <row r="32" spans="2:12" ht="13.5">
      <c r="B32" s="48" t="s">
        <v>533</v>
      </c>
      <c r="C32" s="133" t="s">
        <v>327</v>
      </c>
      <c r="D32" s="133"/>
      <c r="E32" s="133"/>
      <c r="F32" s="133"/>
      <c r="G32" s="133"/>
      <c r="H32" s="133"/>
      <c r="I32" s="167"/>
      <c r="J32" s="167"/>
      <c r="K32" s="167"/>
      <c r="L32" s="113">
        <f>IF(L28&gt;=0.04,1,IF(0.04-L23=0,0,1/(0.04-L23)*(L28-L23)))</f>
        <v>0</v>
      </c>
    </row>
    <row r="33" spans="2:8" ht="13.5">
      <c r="B33" s="48"/>
      <c r="C33" s="133"/>
      <c r="D33" s="133"/>
      <c r="E33" s="133"/>
      <c r="F33" s="133"/>
      <c r="G33" s="133"/>
      <c r="H33" s="34"/>
    </row>
    <row r="34" spans="2:12" ht="81" customHeight="1">
      <c r="B34" s="48" t="s">
        <v>534</v>
      </c>
      <c r="C34" s="125" t="s">
        <v>535</v>
      </c>
      <c r="D34" s="126"/>
      <c r="E34" s="126"/>
      <c r="F34" s="126"/>
      <c r="G34" s="126"/>
      <c r="H34" s="126"/>
      <c r="I34" s="126"/>
      <c r="J34" s="126"/>
      <c r="K34" s="126"/>
      <c r="L34" s="126"/>
    </row>
    <row r="35" spans="2:12" ht="13.5" customHeight="1">
      <c r="B35" s="43" t="s">
        <v>378</v>
      </c>
      <c r="C35" s="127" t="s">
        <v>379</v>
      </c>
      <c r="D35" s="148"/>
      <c r="E35" s="148"/>
      <c r="F35" s="148"/>
      <c r="G35" s="148"/>
      <c r="H35" s="148"/>
      <c r="I35" s="148"/>
      <c r="J35" s="148"/>
      <c r="K35" s="148"/>
      <c r="L35" s="113">
        <f>L49+L51</f>
        <v>0</v>
      </c>
    </row>
    <row r="36" spans="2:12" s="37" customFormat="1" ht="13.5" customHeight="1">
      <c r="B36" s="86"/>
      <c r="C36" s="86"/>
      <c r="D36" s="87"/>
      <c r="E36" s="87"/>
      <c r="F36" s="87"/>
      <c r="G36" s="87"/>
      <c r="H36" s="87"/>
      <c r="I36" s="87"/>
      <c r="J36" s="87"/>
      <c r="K36" s="87"/>
      <c r="L36" s="82"/>
    </row>
    <row r="37" spans="2:12" ht="27" customHeight="1">
      <c r="B37" s="48" t="s">
        <v>536</v>
      </c>
      <c r="C37" s="125" t="s">
        <v>537</v>
      </c>
      <c r="D37" s="126"/>
      <c r="E37" s="126"/>
      <c r="F37" s="126"/>
      <c r="G37" s="126"/>
      <c r="H37" s="126"/>
      <c r="I37" s="126"/>
      <c r="J37" s="126"/>
      <c r="K37" s="126"/>
      <c r="L37" s="126"/>
    </row>
    <row r="38" spans="2:12" ht="13.5" customHeight="1">
      <c r="B38" s="49"/>
      <c r="C38" s="89" t="s">
        <v>524</v>
      </c>
      <c r="D38" s="133" t="s">
        <v>538</v>
      </c>
      <c r="E38" s="160"/>
      <c r="F38" s="160"/>
      <c r="G38" s="160"/>
      <c r="H38" s="160"/>
      <c r="I38" s="160"/>
      <c r="J38" s="160"/>
      <c r="K38" s="128"/>
      <c r="L38" s="99"/>
    </row>
    <row r="39" spans="2:12" ht="13.5" customHeight="1">
      <c r="B39" s="49"/>
      <c r="C39" s="89" t="s">
        <v>525</v>
      </c>
      <c r="D39" s="133" t="s">
        <v>539</v>
      </c>
      <c r="E39" s="160"/>
      <c r="F39" s="160"/>
      <c r="G39" s="160"/>
      <c r="H39" s="160"/>
      <c r="I39" s="160"/>
      <c r="J39" s="160"/>
      <c r="K39" s="128"/>
      <c r="L39" s="99"/>
    </row>
    <row r="40" spans="2:12" ht="13.5" customHeight="1">
      <c r="B40" s="49"/>
      <c r="C40" s="89" t="s">
        <v>527</v>
      </c>
      <c r="D40" s="135" t="s">
        <v>500</v>
      </c>
      <c r="E40" s="136"/>
      <c r="F40" s="136"/>
      <c r="G40" s="136"/>
      <c r="H40" s="136"/>
      <c r="I40" s="136"/>
      <c r="J40" s="136"/>
      <c r="K40" s="137"/>
      <c r="L40" s="100"/>
    </row>
    <row r="41" spans="2:12" ht="13.5" customHeight="1">
      <c r="B41" s="49"/>
      <c r="C41" s="89" t="s">
        <v>599</v>
      </c>
      <c r="D41" s="133" t="s">
        <v>540</v>
      </c>
      <c r="E41" s="160"/>
      <c r="F41" s="160"/>
      <c r="G41" s="160"/>
      <c r="H41" s="160"/>
      <c r="I41" s="160"/>
      <c r="J41" s="160"/>
      <c r="K41" s="128"/>
      <c r="L41" s="99"/>
    </row>
    <row r="42" spans="2:12" ht="13.5" customHeight="1">
      <c r="B42" s="49"/>
      <c r="C42" s="89" t="s">
        <v>601</v>
      </c>
      <c r="D42" s="135" t="s">
        <v>501</v>
      </c>
      <c r="E42" s="136"/>
      <c r="F42" s="136"/>
      <c r="G42" s="136"/>
      <c r="H42" s="136"/>
      <c r="I42" s="136"/>
      <c r="J42" s="136"/>
      <c r="K42" s="137"/>
      <c r="L42" s="100"/>
    </row>
    <row r="43" spans="2:12" ht="31.5" customHeight="1">
      <c r="B43" s="48"/>
      <c r="C43" s="138" t="s">
        <v>497</v>
      </c>
      <c r="D43" s="139"/>
      <c r="E43" s="139"/>
      <c r="F43" s="139"/>
      <c r="G43" s="139"/>
      <c r="H43" s="139"/>
      <c r="I43" s="139"/>
      <c r="J43" s="139"/>
      <c r="K43" s="139"/>
      <c r="L43" s="139"/>
    </row>
    <row r="44" spans="2:12" ht="19.5" customHeight="1">
      <c r="B44" s="48"/>
      <c r="C44" s="165" t="s">
        <v>83</v>
      </c>
      <c r="D44" s="165"/>
      <c r="E44" s="165"/>
      <c r="F44" s="165"/>
      <c r="G44" s="165"/>
      <c r="H44" s="165"/>
      <c r="I44" s="166"/>
      <c r="J44" s="166"/>
      <c r="K44" s="166"/>
      <c r="L44" s="166"/>
    </row>
    <row r="45" spans="2:12" ht="13.5">
      <c r="B45" s="48" t="s">
        <v>541</v>
      </c>
      <c r="C45" s="133" t="s">
        <v>542</v>
      </c>
      <c r="D45" s="133"/>
      <c r="E45" s="133"/>
      <c r="F45" s="133"/>
      <c r="G45" s="133"/>
      <c r="H45" s="133"/>
      <c r="I45" s="160"/>
      <c r="J45" s="160"/>
      <c r="K45" s="160"/>
      <c r="L45" s="115">
        <f>IF(L38=0,0,L39/L38)</f>
        <v>0</v>
      </c>
    </row>
    <row r="46" spans="2:8" ht="13.5">
      <c r="B46" s="48"/>
      <c r="C46" s="132"/>
      <c r="D46" s="132"/>
      <c r="E46" s="132"/>
      <c r="F46" s="133"/>
      <c r="G46" s="133"/>
      <c r="H46" s="133"/>
    </row>
    <row r="47" spans="2:12" ht="26.25" customHeight="1">
      <c r="B47" s="48" t="s">
        <v>543</v>
      </c>
      <c r="C47" s="133" t="s">
        <v>544</v>
      </c>
      <c r="D47" s="133"/>
      <c r="E47" s="133"/>
      <c r="F47" s="133"/>
      <c r="G47" s="133"/>
      <c r="H47" s="133"/>
      <c r="I47" s="160"/>
      <c r="J47" s="160"/>
      <c r="K47" s="160"/>
      <c r="L47" s="115">
        <f>IF(L38=0,0,L41/L38)</f>
        <v>0</v>
      </c>
    </row>
    <row r="48" spans="2:8" ht="13.5">
      <c r="B48" s="48"/>
      <c r="C48" s="132"/>
      <c r="D48" s="132"/>
      <c r="E48" s="132"/>
      <c r="F48" s="133"/>
      <c r="G48" s="133"/>
      <c r="H48" s="133"/>
    </row>
    <row r="49" spans="2:12" ht="13.5">
      <c r="B49" s="48" t="s">
        <v>545</v>
      </c>
      <c r="C49" s="133" t="s">
        <v>328</v>
      </c>
      <c r="D49" s="133"/>
      <c r="E49" s="133"/>
      <c r="F49" s="133"/>
      <c r="G49" s="133"/>
      <c r="H49" s="133"/>
      <c r="I49" s="160"/>
      <c r="J49" s="160"/>
      <c r="K49" s="160"/>
      <c r="L49" s="113">
        <f>IF(L45&gt;=0.3,4,IF(L45&lt;L40,0,IF(0.3-L40=0,0,4/(0.3-L40)*(L45-L40))))</f>
        <v>0</v>
      </c>
    </row>
    <row r="50" spans="2:8" ht="13.5">
      <c r="B50" s="48"/>
      <c r="C50" s="133"/>
      <c r="D50" s="133"/>
      <c r="E50" s="133"/>
      <c r="F50" s="133"/>
      <c r="G50" s="133"/>
      <c r="H50" s="34"/>
    </row>
    <row r="51" spans="2:12" ht="13.5">
      <c r="B51" s="48" t="s">
        <v>546</v>
      </c>
      <c r="C51" s="133" t="s">
        <v>329</v>
      </c>
      <c r="D51" s="133"/>
      <c r="E51" s="133"/>
      <c r="F51" s="133"/>
      <c r="G51" s="133"/>
      <c r="H51" s="133"/>
      <c r="I51" s="160"/>
      <c r="J51" s="160"/>
      <c r="K51" s="160"/>
      <c r="L51" s="113">
        <f>IF(L47&gt;=0.1,1,IF(L47&lt;L42,0,IF(0.1-L42=0,0,1/(0.1-L42)*(L47-L42))))</f>
        <v>0</v>
      </c>
    </row>
    <row r="52" spans="2:8" ht="13.5">
      <c r="B52" s="48"/>
      <c r="C52" s="133"/>
      <c r="D52" s="133"/>
      <c r="E52" s="133"/>
      <c r="F52" s="133"/>
      <c r="G52" s="133"/>
      <c r="H52" s="34"/>
    </row>
    <row r="53" spans="2:12" ht="81" customHeight="1">
      <c r="B53" s="48" t="s">
        <v>547</v>
      </c>
      <c r="C53" s="125" t="s">
        <v>548</v>
      </c>
      <c r="D53" s="126"/>
      <c r="E53" s="126"/>
      <c r="F53" s="126"/>
      <c r="G53" s="126"/>
      <c r="H53" s="126"/>
      <c r="I53" s="126"/>
      <c r="J53" s="126"/>
      <c r="K53" s="126"/>
      <c r="L53" s="126"/>
    </row>
    <row r="54" spans="2:12" ht="13.5" customHeight="1">
      <c r="B54" s="43" t="s">
        <v>384</v>
      </c>
      <c r="C54" s="127" t="s">
        <v>385</v>
      </c>
      <c r="D54" s="148"/>
      <c r="E54" s="148"/>
      <c r="F54" s="148"/>
      <c r="G54" s="148"/>
      <c r="H54" s="148"/>
      <c r="I54" s="148"/>
      <c r="J54" s="148"/>
      <c r="K54" s="148"/>
      <c r="L54" s="113">
        <f>L68+L70</f>
        <v>0</v>
      </c>
    </row>
    <row r="55" spans="2:12" s="37" customFormat="1" ht="13.5" customHeight="1">
      <c r="B55" s="86"/>
      <c r="C55" s="86"/>
      <c r="D55" s="87"/>
      <c r="E55" s="87"/>
      <c r="F55" s="87"/>
      <c r="G55" s="87"/>
      <c r="H55" s="87"/>
      <c r="I55" s="87"/>
      <c r="J55" s="87"/>
      <c r="K55" s="87"/>
      <c r="L55" s="82"/>
    </row>
    <row r="56" spans="2:12" ht="27" customHeight="1">
      <c r="B56" s="48" t="s">
        <v>549</v>
      </c>
      <c r="C56" s="125" t="s">
        <v>537</v>
      </c>
      <c r="D56" s="126"/>
      <c r="E56" s="126"/>
      <c r="F56" s="126"/>
      <c r="G56" s="126"/>
      <c r="H56" s="126"/>
      <c r="I56" s="126"/>
      <c r="J56" s="126"/>
      <c r="K56" s="126"/>
      <c r="L56" s="126"/>
    </row>
    <row r="57" spans="2:12" ht="12.75">
      <c r="B57" s="49"/>
      <c r="C57" s="89" t="s">
        <v>524</v>
      </c>
      <c r="D57" s="133" t="s">
        <v>550</v>
      </c>
      <c r="E57" s="160"/>
      <c r="F57" s="160"/>
      <c r="G57" s="160"/>
      <c r="H57" s="160"/>
      <c r="I57" s="160"/>
      <c r="J57" s="160"/>
      <c r="K57" s="128"/>
      <c r="L57" s="99"/>
    </row>
    <row r="58" spans="2:12" ht="13.5" customHeight="1">
      <c r="B58" s="49"/>
      <c r="C58" s="89" t="s">
        <v>525</v>
      </c>
      <c r="D58" s="133" t="s">
        <v>551</v>
      </c>
      <c r="E58" s="160"/>
      <c r="F58" s="160"/>
      <c r="G58" s="160"/>
      <c r="H58" s="160"/>
      <c r="I58" s="160"/>
      <c r="J58" s="160"/>
      <c r="K58" s="128"/>
      <c r="L58" s="99"/>
    </row>
    <row r="59" spans="2:12" ht="13.5" customHeight="1">
      <c r="B59" s="49"/>
      <c r="C59" s="89" t="s">
        <v>527</v>
      </c>
      <c r="D59" s="133" t="s">
        <v>502</v>
      </c>
      <c r="E59" s="160"/>
      <c r="F59" s="160"/>
      <c r="G59" s="160"/>
      <c r="H59" s="160"/>
      <c r="I59" s="160"/>
      <c r="J59" s="160"/>
      <c r="K59" s="128"/>
      <c r="L59" s="100"/>
    </row>
    <row r="60" spans="2:12" ht="13.5" customHeight="1">
      <c r="B60" s="49"/>
      <c r="C60" s="89" t="s">
        <v>599</v>
      </c>
      <c r="D60" s="133" t="s">
        <v>552</v>
      </c>
      <c r="E60" s="160"/>
      <c r="F60" s="160"/>
      <c r="G60" s="160"/>
      <c r="H60" s="160"/>
      <c r="I60" s="160"/>
      <c r="J60" s="160"/>
      <c r="K60" s="128"/>
      <c r="L60" s="99"/>
    </row>
    <row r="61" spans="2:12" ht="13.5" customHeight="1">
      <c r="B61" s="49"/>
      <c r="C61" s="89" t="s">
        <v>601</v>
      </c>
      <c r="D61" s="133" t="s">
        <v>503</v>
      </c>
      <c r="E61" s="160"/>
      <c r="F61" s="160"/>
      <c r="G61" s="160"/>
      <c r="H61" s="160"/>
      <c r="I61" s="160"/>
      <c r="J61" s="160"/>
      <c r="K61" s="128"/>
      <c r="L61" s="100"/>
    </row>
    <row r="62" spans="2:12" ht="31.5" customHeight="1">
      <c r="B62" s="48"/>
      <c r="C62" s="138" t="s">
        <v>84</v>
      </c>
      <c r="D62" s="139"/>
      <c r="E62" s="139"/>
      <c r="F62" s="139"/>
      <c r="G62" s="139"/>
      <c r="H62" s="139"/>
      <c r="I62" s="139"/>
      <c r="J62" s="139"/>
      <c r="K62" s="139"/>
      <c r="L62" s="139"/>
    </row>
    <row r="63" spans="2:12" ht="19.5" customHeight="1">
      <c r="B63" s="48"/>
      <c r="C63" s="165" t="s">
        <v>83</v>
      </c>
      <c r="D63" s="165"/>
      <c r="E63" s="165"/>
      <c r="F63" s="165"/>
      <c r="G63" s="165"/>
      <c r="H63" s="165"/>
      <c r="I63" s="166"/>
      <c r="J63" s="166"/>
      <c r="K63" s="166"/>
      <c r="L63" s="166"/>
    </row>
    <row r="64" spans="2:12" ht="13.5">
      <c r="B64" s="48" t="s">
        <v>553</v>
      </c>
      <c r="C64" s="133" t="s">
        <v>554</v>
      </c>
      <c r="D64" s="133"/>
      <c r="E64" s="133"/>
      <c r="F64" s="133"/>
      <c r="G64" s="133"/>
      <c r="H64" s="133"/>
      <c r="I64" s="160"/>
      <c r="J64" s="160"/>
      <c r="K64" s="160"/>
      <c r="L64" s="115">
        <f>IF(L57=0,0,L58/L57)</f>
        <v>0</v>
      </c>
    </row>
    <row r="65" spans="2:8" ht="13.5">
      <c r="B65" s="48"/>
      <c r="C65" s="132"/>
      <c r="D65" s="132"/>
      <c r="E65" s="132"/>
      <c r="F65" s="133"/>
      <c r="G65" s="133"/>
      <c r="H65" s="133"/>
    </row>
    <row r="66" spans="2:12" ht="13.5">
      <c r="B66" s="48" t="s">
        <v>555</v>
      </c>
      <c r="C66" s="133" t="s">
        <v>556</v>
      </c>
      <c r="D66" s="133"/>
      <c r="E66" s="133"/>
      <c r="F66" s="133"/>
      <c r="G66" s="133"/>
      <c r="H66" s="133"/>
      <c r="I66" s="160"/>
      <c r="J66" s="160"/>
      <c r="K66" s="128"/>
      <c r="L66" s="115">
        <f>IF(L57=0,0,L60/L57)</f>
        <v>0</v>
      </c>
    </row>
    <row r="67" spans="2:8" ht="13.5">
      <c r="B67" s="48"/>
      <c r="C67" s="132"/>
      <c r="D67" s="132"/>
      <c r="E67" s="132"/>
      <c r="F67" s="133"/>
      <c r="G67" s="133"/>
      <c r="H67" s="133"/>
    </row>
    <row r="68" spans="2:12" ht="13.5">
      <c r="B68" s="48" t="s">
        <v>557</v>
      </c>
      <c r="C68" s="133" t="s">
        <v>330</v>
      </c>
      <c r="D68" s="133"/>
      <c r="E68" s="133"/>
      <c r="F68" s="133"/>
      <c r="G68" s="133"/>
      <c r="H68" s="133"/>
      <c r="I68" s="160"/>
      <c r="J68" s="160"/>
      <c r="K68" s="160"/>
      <c r="L68" s="113">
        <f>IF(L64&gt;=0.5,4,IF(L64&gt;=0.45,3.25,IF(L64&gt;=0.4,2.5,IF(L64&lt;L59,0,IF(0.4-L59=0,0,2.5/(0.4-L59)*(L64-L59))))))</f>
        <v>0</v>
      </c>
    </row>
    <row r="69" spans="2:8" ht="13.5">
      <c r="B69" s="48"/>
      <c r="C69" s="133"/>
      <c r="D69" s="133"/>
      <c r="E69" s="133"/>
      <c r="F69" s="133"/>
      <c r="G69" s="133"/>
      <c r="H69" s="34"/>
    </row>
    <row r="70" spans="2:12" ht="13.5">
      <c r="B70" s="48" t="s">
        <v>558</v>
      </c>
      <c r="C70" s="133" t="s">
        <v>331</v>
      </c>
      <c r="D70" s="133"/>
      <c r="E70" s="133"/>
      <c r="F70" s="133"/>
      <c r="G70" s="133"/>
      <c r="H70" s="133"/>
      <c r="I70" s="160"/>
      <c r="J70" s="160"/>
      <c r="K70" s="160"/>
      <c r="L70" s="113">
        <f>IF(L66&gt;=0.15,1,IF(L66&lt;L61,0,IF(0.15-L61=0,0,1/(0.15-L61)*(L66-L61))))</f>
        <v>0</v>
      </c>
    </row>
    <row r="71" spans="2:8" ht="13.5">
      <c r="B71" s="48"/>
      <c r="C71" s="133"/>
      <c r="D71" s="133"/>
      <c r="E71" s="133"/>
      <c r="F71" s="133"/>
      <c r="G71" s="133"/>
      <c r="H71" s="34"/>
    </row>
    <row r="72" spans="2:12" ht="54.75" customHeight="1">
      <c r="B72" s="48" t="s">
        <v>559</v>
      </c>
      <c r="C72" s="125" t="s">
        <v>560</v>
      </c>
      <c r="D72" s="126"/>
      <c r="E72" s="126"/>
      <c r="F72" s="126"/>
      <c r="G72" s="126"/>
      <c r="H72" s="126"/>
      <c r="I72" s="126"/>
      <c r="J72" s="126"/>
      <c r="K72" s="126"/>
      <c r="L72" s="126"/>
    </row>
    <row r="73" spans="2:8" ht="12.75">
      <c r="B73" s="50"/>
      <c r="C73" s="40"/>
      <c r="D73" s="40"/>
      <c r="E73" s="40"/>
      <c r="F73" s="40"/>
      <c r="G73" s="40"/>
      <c r="H73" s="40"/>
    </row>
    <row r="74" ht="12.75">
      <c r="B74" s="51"/>
    </row>
    <row r="75" spans="2:15" ht="12.75">
      <c r="B75" s="45">
        <v>1.2</v>
      </c>
      <c r="C75" s="172" t="s">
        <v>391</v>
      </c>
      <c r="D75" s="160"/>
      <c r="E75" s="160"/>
      <c r="F75" s="160"/>
      <c r="G75" s="160"/>
      <c r="H75" s="160"/>
      <c r="I75" s="160"/>
      <c r="J75" s="160"/>
      <c r="K75" s="160"/>
      <c r="L75" s="114">
        <f>L77+L106</f>
        <v>0</v>
      </c>
      <c r="M75" s="36"/>
      <c r="N75" s="36"/>
      <c r="O75" s="37"/>
    </row>
    <row r="76" ht="12.75">
      <c r="B76" s="46"/>
    </row>
    <row r="77" spans="2:12" ht="12.75" customHeight="1">
      <c r="B77" s="43" t="s">
        <v>392</v>
      </c>
      <c r="C77" s="127" t="s">
        <v>393</v>
      </c>
      <c r="D77" s="148"/>
      <c r="E77" s="148"/>
      <c r="F77" s="148"/>
      <c r="G77" s="148"/>
      <c r="H77" s="148"/>
      <c r="I77" s="148"/>
      <c r="J77" s="148"/>
      <c r="K77" s="148"/>
      <c r="L77" s="114">
        <f>IF(L89&gt;=0.015,3,L89/0.015*3)</f>
        <v>0</v>
      </c>
    </row>
    <row r="78" ht="12.75">
      <c r="B78" s="46"/>
    </row>
    <row r="79" spans="2:12" ht="41.25" customHeight="1">
      <c r="B79" s="51" t="s">
        <v>561</v>
      </c>
      <c r="C79" s="125" t="s">
        <v>562</v>
      </c>
      <c r="D79" s="126"/>
      <c r="E79" s="126"/>
      <c r="F79" s="126"/>
      <c r="G79" s="126"/>
      <c r="H79" s="126"/>
      <c r="I79" s="126"/>
      <c r="J79" s="126"/>
      <c r="K79" s="126"/>
      <c r="L79" s="126"/>
    </row>
    <row r="80" spans="2:12" ht="13.5">
      <c r="B80" s="51"/>
      <c r="C80" s="35"/>
      <c r="D80" s="1"/>
      <c r="E80" s="1"/>
      <c r="F80" s="1"/>
      <c r="G80" s="1"/>
      <c r="H80" s="1"/>
      <c r="I80" s="1"/>
      <c r="J80" s="1"/>
      <c r="K80" s="1"/>
      <c r="L80" s="1"/>
    </row>
    <row r="81" spans="2:12" ht="13.5">
      <c r="B81" s="51"/>
      <c r="C81" s="35"/>
      <c r="D81" s="1"/>
      <c r="E81" s="1"/>
      <c r="F81" s="1"/>
      <c r="G81" s="1"/>
      <c r="H81" s="1"/>
      <c r="I81" s="1"/>
      <c r="J81" s="1"/>
      <c r="K81" s="1"/>
      <c r="L81" s="1"/>
    </row>
    <row r="82" ht="12.75">
      <c r="C82" s="44" t="s">
        <v>563</v>
      </c>
    </row>
    <row r="83" spans="2:12" ht="28.5" customHeight="1">
      <c r="B83" s="51" t="s">
        <v>564</v>
      </c>
      <c r="C83" s="125" t="s">
        <v>565</v>
      </c>
      <c r="D83" s="126"/>
      <c r="E83" s="126"/>
      <c r="F83" s="126"/>
      <c r="G83" s="126"/>
      <c r="H83" s="126"/>
      <c r="I83" s="126"/>
      <c r="J83" s="126"/>
      <c r="K83" s="126"/>
      <c r="L83" s="126"/>
    </row>
    <row r="84" spans="2:12" ht="12.75">
      <c r="B84" s="51"/>
      <c r="C84" s="53"/>
      <c r="D84" s="54"/>
      <c r="E84" s="54"/>
      <c r="F84" s="54"/>
      <c r="G84" s="54"/>
      <c r="H84" s="54"/>
      <c r="I84" s="54"/>
      <c r="J84" s="54"/>
      <c r="K84" s="168"/>
      <c r="L84" s="169"/>
    </row>
    <row r="85" spans="2:12" ht="12.75">
      <c r="B85" s="51" t="s">
        <v>566</v>
      </c>
      <c r="C85" s="125" t="s">
        <v>567</v>
      </c>
      <c r="D85" s="126"/>
      <c r="E85" s="126"/>
      <c r="F85" s="126"/>
      <c r="G85" s="126"/>
      <c r="H85" s="126"/>
      <c r="I85" s="126"/>
      <c r="J85" s="126"/>
      <c r="K85" s="126"/>
      <c r="L85" s="126"/>
    </row>
    <row r="86" spans="2:12" ht="54" customHeight="1">
      <c r="B86" s="51" t="s">
        <v>568</v>
      </c>
      <c r="C86" s="125" t="s">
        <v>569</v>
      </c>
      <c r="D86" s="126"/>
      <c r="E86" s="126"/>
      <c r="F86" s="126"/>
      <c r="G86" s="126"/>
      <c r="H86" s="126"/>
      <c r="I86" s="126"/>
      <c r="J86" s="126"/>
      <c r="K86" s="126"/>
      <c r="L86" s="126"/>
    </row>
    <row r="87" spans="2:12" ht="12.75">
      <c r="B87" s="51"/>
      <c r="C87" s="53"/>
      <c r="D87" s="54"/>
      <c r="E87" s="54"/>
      <c r="F87" s="54"/>
      <c r="G87" s="54"/>
      <c r="H87" s="54"/>
      <c r="I87" s="54"/>
      <c r="J87" s="54"/>
      <c r="K87" s="168"/>
      <c r="L87" s="169"/>
    </row>
    <row r="88" spans="2:12" ht="12.75">
      <c r="B88" s="51"/>
      <c r="C88" s="53"/>
      <c r="D88" s="54"/>
      <c r="E88" s="54"/>
      <c r="F88" s="54"/>
      <c r="G88" s="54"/>
      <c r="H88" s="54"/>
      <c r="I88" s="54"/>
      <c r="J88" s="54"/>
      <c r="K88" s="54"/>
      <c r="L88" s="54"/>
    </row>
    <row r="89" spans="2:12" ht="13.5" customHeight="1">
      <c r="B89" s="51" t="s">
        <v>570</v>
      </c>
      <c r="C89" s="174" t="s">
        <v>571</v>
      </c>
      <c r="D89" s="174"/>
      <c r="E89" s="174"/>
      <c r="F89" s="174"/>
      <c r="G89" s="174"/>
      <c r="H89" s="174"/>
      <c r="I89" s="175"/>
      <c r="J89" s="175"/>
      <c r="K89" s="176"/>
      <c r="L89" s="116">
        <f>IF(K84=0,0,K87/K84)</f>
        <v>0</v>
      </c>
    </row>
    <row r="90" ht="12.75">
      <c r="B90" s="51"/>
    </row>
    <row r="91" spans="2:12" ht="45" customHeight="1">
      <c r="B91" s="51" t="s">
        <v>572</v>
      </c>
      <c r="C91" s="125" t="s">
        <v>573</v>
      </c>
      <c r="D91" s="126"/>
      <c r="E91" s="126"/>
      <c r="F91" s="126"/>
      <c r="G91" s="126"/>
      <c r="H91" s="126"/>
      <c r="I91" s="126"/>
      <c r="J91" s="126"/>
      <c r="K91" s="126"/>
      <c r="L91" s="126"/>
    </row>
    <row r="92" spans="3:9" ht="12.75">
      <c r="C92" s="129" t="s">
        <v>574</v>
      </c>
      <c r="D92" s="129"/>
      <c r="E92" s="129"/>
      <c r="F92" s="160"/>
      <c r="H92" s="173"/>
      <c r="I92" s="173"/>
    </row>
    <row r="93" spans="3:9" ht="13.5" customHeight="1">
      <c r="C93" s="129" t="s">
        <v>575</v>
      </c>
      <c r="D93" s="129"/>
      <c r="E93" s="129"/>
      <c r="F93" s="160"/>
      <c r="G93" s="60"/>
      <c r="H93" s="173"/>
      <c r="I93" s="173"/>
    </row>
    <row r="94" spans="3:9" ht="13.5" customHeight="1">
      <c r="C94" s="129" t="s">
        <v>576</v>
      </c>
      <c r="D94" s="129"/>
      <c r="E94" s="129"/>
      <c r="F94" s="160"/>
      <c r="G94" s="60"/>
      <c r="H94" s="173"/>
      <c r="I94" s="173"/>
    </row>
    <row r="95" spans="3:9" ht="12.75">
      <c r="C95" s="129" t="s">
        <v>577</v>
      </c>
      <c r="D95" s="129"/>
      <c r="E95" s="129"/>
      <c r="F95" s="160"/>
      <c r="G95" s="60"/>
      <c r="H95" s="173"/>
      <c r="I95" s="173"/>
    </row>
    <row r="96" spans="3:9" ht="12.75">
      <c r="C96" s="129" t="s">
        <v>294</v>
      </c>
      <c r="D96" s="129"/>
      <c r="E96" s="129"/>
      <c r="F96" s="160"/>
      <c r="G96" s="60"/>
      <c r="H96" s="173"/>
      <c r="I96" s="173"/>
    </row>
    <row r="97" spans="3:9" ht="12.75">
      <c r="C97" s="129" t="s">
        <v>295</v>
      </c>
      <c r="D97" s="129"/>
      <c r="E97" s="129"/>
      <c r="F97" s="160"/>
      <c r="G97" s="60"/>
      <c r="H97" s="173"/>
      <c r="I97" s="173"/>
    </row>
    <row r="98" spans="3:9" ht="12.75">
      <c r="C98" s="129" t="s">
        <v>296</v>
      </c>
      <c r="D98" s="129"/>
      <c r="E98" s="129"/>
      <c r="F98" s="160"/>
      <c r="G98" s="60"/>
      <c r="H98" s="173"/>
      <c r="I98" s="173"/>
    </row>
    <row r="99" spans="3:7" ht="13.5">
      <c r="C99" s="58"/>
      <c r="D99" s="59"/>
      <c r="E99" s="129"/>
      <c r="F99" s="129"/>
      <c r="G99" s="60"/>
    </row>
    <row r="100" spans="3:7" ht="12.75">
      <c r="C100" s="50"/>
      <c r="D100" s="40"/>
      <c r="E100" s="40"/>
      <c r="F100" s="40"/>
      <c r="G100" s="40"/>
    </row>
    <row r="101" ht="12.75">
      <c r="B101" s="51"/>
    </row>
    <row r="102" spans="2:12" ht="29.25" customHeight="1">
      <c r="B102" s="51" t="s">
        <v>297</v>
      </c>
      <c r="C102" s="125" t="s">
        <v>298</v>
      </c>
      <c r="D102" s="126"/>
      <c r="E102" s="126"/>
      <c r="F102" s="126"/>
      <c r="G102" s="126"/>
      <c r="H102" s="126"/>
      <c r="I102" s="126"/>
      <c r="J102" s="126"/>
      <c r="K102" s="126"/>
      <c r="L102" s="126"/>
    </row>
    <row r="103" spans="2:12" ht="54" customHeight="1">
      <c r="B103" s="51" t="s">
        <v>299</v>
      </c>
      <c r="C103" s="125" t="s">
        <v>300</v>
      </c>
      <c r="D103" s="126"/>
      <c r="E103" s="126"/>
      <c r="F103" s="126"/>
      <c r="G103" s="126"/>
      <c r="H103" s="126"/>
      <c r="I103" s="126"/>
      <c r="J103" s="126"/>
      <c r="K103" s="126"/>
      <c r="L103" s="126"/>
    </row>
    <row r="104" spans="2:12" ht="54.75" customHeight="1">
      <c r="B104" s="51" t="s">
        <v>301</v>
      </c>
      <c r="C104" s="125" t="s">
        <v>302</v>
      </c>
      <c r="D104" s="126"/>
      <c r="E104" s="126"/>
      <c r="F104" s="126"/>
      <c r="G104" s="126"/>
      <c r="H104" s="126"/>
      <c r="I104" s="126"/>
      <c r="J104" s="126"/>
      <c r="K104" s="126"/>
      <c r="L104" s="126"/>
    </row>
    <row r="105" spans="2:3" ht="12.75">
      <c r="B105" s="51"/>
      <c r="C105" s="33"/>
    </row>
    <row r="106" spans="2:12" ht="12.75">
      <c r="B106" s="43" t="s">
        <v>397</v>
      </c>
      <c r="C106" s="127" t="s">
        <v>398</v>
      </c>
      <c r="D106" s="148"/>
      <c r="E106" s="148"/>
      <c r="F106" s="148"/>
      <c r="G106" s="148"/>
      <c r="H106" s="148"/>
      <c r="I106" s="148"/>
      <c r="J106" s="148"/>
      <c r="K106" s="148"/>
      <c r="L106" s="117">
        <f>L119</f>
        <v>0</v>
      </c>
    </row>
    <row r="107" spans="2:12" s="37" customFormat="1" ht="12.75">
      <c r="B107" s="86"/>
      <c r="C107" s="86"/>
      <c r="D107" s="87"/>
      <c r="E107" s="87"/>
      <c r="F107" s="87"/>
      <c r="G107" s="87"/>
      <c r="H107" s="87"/>
      <c r="I107" s="87"/>
      <c r="J107" s="87"/>
      <c r="K107" s="87"/>
      <c r="L107" s="82"/>
    </row>
    <row r="108" spans="2:12" ht="30.75" customHeight="1">
      <c r="B108" s="51" t="s">
        <v>303</v>
      </c>
      <c r="C108" s="125" t="s">
        <v>304</v>
      </c>
      <c r="D108" s="126"/>
      <c r="E108" s="126"/>
      <c r="F108" s="126"/>
      <c r="G108" s="126"/>
      <c r="H108" s="126"/>
      <c r="I108" s="126"/>
      <c r="J108" s="126"/>
      <c r="K108" s="126"/>
      <c r="L108" s="126"/>
    </row>
    <row r="109" spans="2:12" ht="24.75" customHeight="1">
      <c r="B109" s="51"/>
      <c r="C109" s="53"/>
      <c r="D109" s="54"/>
      <c r="E109" s="54"/>
      <c r="F109" s="54"/>
      <c r="G109" s="54"/>
      <c r="H109" s="54"/>
      <c r="I109" s="54"/>
      <c r="J109" s="54"/>
      <c r="K109" s="54"/>
      <c r="L109" s="54"/>
    </row>
    <row r="110" ht="12.75">
      <c r="C110" s="44" t="s">
        <v>305</v>
      </c>
    </row>
    <row r="111" ht="12.75">
      <c r="C111" s="44" t="s">
        <v>306</v>
      </c>
    </row>
    <row r="112" spans="2:12" ht="30.75" customHeight="1">
      <c r="B112" s="51" t="s">
        <v>307</v>
      </c>
      <c r="C112" s="125" t="s">
        <v>308</v>
      </c>
      <c r="D112" s="126"/>
      <c r="E112" s="126"/>
      <c r="F112" s="126"/>
      <c r="G112" s="126"/>
      <c r="H112" s="126"/>
      <c r="I112" s="126"/>
      <c r="J112" s="126"/>
      <c r="K112" s="126"/>
      <c r="L112" s="126"/>
    </row>
    <row r="113" spans="2:12" ht="40.5" customHeight="1">
      <c r="B113" s="51" t="s">
        <v>309</v>
      </c>
      <c r="C113" s="174" t="s">
        <v>310</v>
      </c>
      <c r="D113" s="174"/>
      <c r="E113" s="174"/>
      <c r="F113" s="174"/>
      <c r="G113" s="174"/>
      <c r="H113" s="174"/>
      <c r="I113" s="175"/>
      <c r="J113" s="175"/>
      <c r="K113" s="176"/>
      <c r="L113" s="99"/>
    </row>
    <row r="114" ht="12.75">
      <c r="B114" s="51"/>
    </row>
    <row r="115" spans="2:12" ht="27.75" customHeight="1">
      <c r="B115" s="51" t="s">
        <v>311</v>
      </c>
      <c r="C115" s="174" t="s">
        <v>312</v>
      </c>
      <c r="D115" s="174"/>
      <c r="E115" s="174"/>
      <c r="F115" s="174"/>
      <c r="G115" s="174"/>
      <c r="H115" s="174"/>
      <c r="I115" s="175"/>
      <c r="J115" s="175"/>
      <c r="K115" s="176"/>
      <c r="L115" s="99"/>
    </row>
    <row r="116" ht="12.75">
      <c r="B116" s="51"/>
    </row>
    <row r="117" spans="2:12" ht="13.5">
      <c r="B117" s="51" t="s">
        <v>313</v>
      </c>
      <c r="C117" s="174" t="s">
        <v>314</v>
      </c>
      <c r="D117" s="174"/>
      <c r="E117" s="174"/>
      <c r="F117" s="174"/>
      <c r="G117" s="174"/>
      <c r="H117" s="174"/>
      <c r="I117" s="175"/>
      <c r="J117" s="175"/>
      <c r="K117" s="176"/>
      <c r="L117" s="116">
        <f>IF(L115=0,0,L113/L115)</f>
        <v>0</v>
      </c>
    </row>
    <row r="118" ht="12.75">
      <c r="B118" s="51"/>
    </row>
    <row r="119" spans="2:12" ht="13.5">
      <c r="B119" s="51" t="s">
        <v>315</v>
      </c>
      <c r="C119" s="174" t="s">
        <v>80</v>
      </c>
      <c r="D119" s="174"/>
      <c r="E119" s="174"/>
      <c r="F119" s="174"/>
      <c r="G119" s="174"/>
      <c r="H119" s="174"/>
      <c r="I119" s="175"/>
      <c r="J119" s="175"/>
      <c r="K119" s="176"/>
      <c r="L119" s="113">
        <f>IF(L117&gt;=0.03,2,L117/0.03*2)</f>
        <v>0</v>
      </c>
    </row>
    <row r="120" spans="2:12" s="37" customFormat="1" ht="13.5">
      <c r="B120" s="95"/>
      <c r="C120" s="96"/>
      <c r="D120" s="96"/>
      <c r="E120" s="96"/>
      <c r="F120" s="96"/>
      <c r="G120" s="96"/>
      <c r="H120" s="96"/>
      <c r="I120" s="97"/>
      <c r="J120" s="97"/>
      <c r="K120" s="98"/>
      <c r="L120" s="75"/>
    </row>
    <row r="121" spans="2:12" ht="57.75" customHeight="1">
      <c r="B121" s="51" t="s">
        <v>316</v>
      </c>
      <c r="C121" s="125" t="s">
        <v>317</v>
      </c>
      <c r="D121" s="126"/>
      <c r="E121" s="126"/>
      <c r="F121" s="126"/>
      <c r="G121" s="126"/>
      <c r="H121" s="126"/>
      <c r="I121" s="126"/>
      <c r="J121" s="126"/>
      <c r="K121" s="126"/>
      <c r="L121" s="126"/>
    </row>
    <row r="122" spans="2:12" ht="42" customHeight="1">
      <c r="B122" s="51" t="s">
        <v>318</v>
      </c>
      <c r="C122" s="125" t="s">
        <v>319</v>
      </c>
      <c r="D122" s="126"/>
      <c r="E122" s="126"/>
      <c r="F122" s="126"/>
      <c r="G122" s="126"/>
      <c r="H122" s="126"/>
      <c r="I122" s="126"/>
      <c r="J122" s="126"/>
      <c r="K122" s="126"/>
      <c r="L122" s="126"/>
    </row>
    <row r="123" spans="2:12" ht="70.5" customHeight="1">
      <c r="B123" s="51" t="s">
        <v>320</v>
      </c>
      <c r="C123" s="125" t="s">
        <v>321</v>
      </c>
      <c r="D123" s="126"/>
      <c r="E123" s="126"/>
      <c r="F123" s="126"/>
      <c r="G123" s="126"/>
      <c r="H123" s="126"/>
      <c r="I123" s="126"/>
      <c r="J123" s="126"/>
      <c r="K123" s="126"/>
      <c r="L123" s="126"/>
    </row>
    <row r="124" spans="2:12" ht="113.25" customHeight="1">
      <c r="B124" s="51" t="s">
        <v>322</v>
      </c>
      <c r="C124" s="125" t="s">
        <v>323</v>
      </c>
      <c r="D124" s="126"/>
      <c r="E124" s="126"/>
      <c r="F124" s="126"/>
      <c r="G124" s="126"/>
      <c r="H124" s="126"/>
      <c r="I124" s="126"/>
      <c r="J124" s="126"/>
      <c r="K124" s="126"/>
      <c r="L124" s="126"/>
    </row>
  </sheetData>
  <sheetProtection password="C3E6" sheet="1" objects="1" scenarios="1" selectLockedCells="1"/>
  <mergeCells count="112">
    <mergeCell ref="D42:K42"/>
    <mergeCell ref="C52:G52"/>
    <mergeCell ref="K84:L84"/>
    <mergeCell ref="D21:K21"/>
    <mergeCell ref="D22:K22"/>
    <mergeCell ref="C25:L25"/>
    <mergeCell ref="D40:K40"/>
    <mergeCell ref="D41:K41"/>
    <mergeCell ref="C44:L44"/>
    <mergeCell ref="D38:K38"/>
    <mergeCell ref="D39:K39"/>
    <mergeCell ref="C122:L122"/>
    <mergeCell ref="C123:L123"/>
    <mergeCell ref="C124:L124"/>
    <mergeCell ref="C89:K89"/>
    <mergeCell ref="H92:I92"/>
    <mergeCell ref="H93:I93"/>
    <mergeCell ref="H94:I94"/>
    <mergeCell ref="H95:I95"/>
    <mergeCell ref="H96:I96"/>
    <mergeCell ref="H97:I97"/>
    <mergeCell ref="C117:K117"/>
    <mergeCell ref="C119:K119"/>
    <mergeCell ref="C121:L121"/>
    <mergeCell ref="C112:L112"/>
    <mergeCell ref="C113:K113"/>
    <mergeCell ref="C115:K115"/>
    <mergeCell ref="C103:L103"/>
    <mergeCell ref="C104:L104"/>
    <mergeCell ref="C108:L108"/>
    <mergeCell ref="C75:K75"/>
    <mergeCell ref="H98:I98"/>
    <mergeCell ref="C92:F92"/>
    <mergeCell ref="C93:F93"/>
    <mergeCell ref="C94:F94"/>
    <mergeCell ref="C95:F95"/>
    <mergeCell ref="C96:F96"/>
    <mergeCell ref="C97:F97"/>
    <mergeCell ref="C98:F98"/>
    <mergeCell ref="C77:K77"/>
    <mergeCell ref="C106:K106"/>
    <mergeCell ref="C79:L79"/>
    <mergeCell ref="C4:K4"/>
    <mergeCell ref="C83:L83"/>
    <mergeCell ref="C85:L85"/>
    <mergeCell ref="C86:L86"/>
    <mergeCell ref="C91:L91"/>
    <mergeCell ref="C102:L102"/>
    <mergeCell ref="C18:L18"/>
    <mergeCell ref="C72:L72"/>
    <mergeCell ref="B2:L2"/>
    <mergeCell ref="C10:L10"/>
    <mergeCell ref="C15:L15"/>
    <mergeCell ref="C16:K16"/>
    <mergeCell ref="B6:L6"/>
    <mergeCell ref="F11:H11"/>
    <mergeCell ref="F12:H12"/>
    <mergeCell ref="C13:H13"/>
    <mergeCell ref="C14:H14"/>
    <mergeCell ref="B3:L3"/>
    <mergeCell ref="E99:F99"/>
    <mergeCell ref="C24:L24"/>
    <mergeCell ref="C26:K26"/>
    <mergeCell ref="C28:K28"/>
    <mergeCell ref="C30:K30"/>
    <mergeCell ref="C32:K32"/>
    <mergeCell ref="K87:L87"/>
    <mergeCell ref="C63:L63"/>
    <mergeCell ref="C69:G69"/>
    <mergeCell ref="C71:G71"/>
    <mergeCell ref="C68:K68"/>
    <mergeCell ref="C70:K70"/>
    <mergeCell ref="C65:E65"/>
    <mergeCell ref="F65:H65"/>
    <mergeCell ref="C67:E67"/>
    <mergeCell ref="F67:H67"/>
    <mergeCell ref="C66:K66"/>
    <mergeCell ref="C62:L62"/>
    <mergeCell ref="C64:K64"/>
    <mergeCell ref="C53:L53"/>
    <mergeCell ref="C54:K54"/>
    <mergeCell ref="C56:L56"/>
    <mergeCell ref="D57:K57"/>
    <mergeCell ref="D58:K58"/>
    <mergeCell ref="D61:K61"/>
    <mergeCell ref="D60:K60"/>
    <mergeCell ref="D59:K59"/>
    <mergeCell ref="C49:K49"/>
    <mergeCell ref="C51:K51"/>
    <mergeCell ref="C46:E46"/>
    <mergeCell ref="F46:H46"/>
    <mergeCell ref="C48:E48"/>
    <mergeCell ref="F48:H48"/>
    <mergeCell ref="C47:K47"/>
    <mergeCell ref="C50:G50"/>
    <mergeCell ref="C43:L43"/>
    <mergeCell ref="C45:K45"/>
    <mergeCell ref="C34:L34"/>
    <mergeCell ref="C8:K8"/>
    <mergeCell ref="C35:K35"/>
    <mergeCell ref="C37:L37"/>
    <mergeCell ref="C31:G31"/>
    <mergeCell ref="C33:G33"/>
    <mergeCell ref="C27:E27"/>
    <mergeCell ref="F27:H27"/>
    <mergeCell ref="C29:E29"/>
    <mergeCell ref="F29:H29"/>
    <mergeCell ref="C17:F17"/>
    <mergeCell ref="G17:H17"/>
    <mergeCell ref="D19:K19"/>
    <mergeCell ref="D20:K20"/>
    <mergeCell ref="D23:K23"/>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2:X101"/>
  <sheetViews>
    <sheetView showGridLines="0" workbookViewId="0" topLeftCell="A1">
      <selection activeCell="K14" sqref="K14:L14"/>
    </sheetView>
  </sheetViews>
  <sheetFormatPr defaultColWidth="9.140625" defaultRowHeight="12.75"/>
  <cols>
    <col min="3" max="3" width="3.00390625" style="0" customWidth="1"/>
  </cols>
  <sheetData>
    <row r="2" spans="2:12" ht="15.75">
      <c r="B2" s="170" t="s">
        <v>578</v>
      </c>
      <c r="C2" s="160"/>
      <c r="D2" s="160"/>
      <c r="E2" s="160"/>
      <c r="F2" s="160"/>
      <c r="G2" s="160"/>
      <c r="H2" s="160"/>
      <c r="I2" s="160"/>
      <c r="J2" s="160"/>
      <c r="K2" s="160"/>
      <c r="L2" s="160"/>
    </row>
    <row r="4" spans="2:12" ht="39.75" customHeight="1">
      <c r="B4" s="138" t="s">
        <v>584</v>
      </c>
      <c r="C4" s="139"/>
      <c r="D4" s="139"/>
      <c r="E4" s="139"/>
      <c r="F4" s="139"/>
      <c r="G4" s="139"/>
      <c r="H4" s="139"/>
      <c r="I4" s="139"/>
      <c r="J4" s="139"/>
      <c r="K4" s="139"/>
      <c r="L4" s="139"/>
    </row>
    <row r="5" spans="2:12" ht="27.75" customHeight="1">
      <c r="B5" s="138" t="s">
        <v>585</v>
      </c>
      <c r="C5" s="139"/>
      <c r="D5" s="139"/>
      <c r="E5" s="139"/>
      <c r="F5" s="139"/>
      <c r="G5" s="139"/>
      <c r="H5" s="139"/>
      <c r="I5" s="139"/>
      <c r="J5" s="139"/>
      <c r="K5" s="139"/>
      <c r="L5" s="139"/>
    </row>
    <row r="6" ht="12.75">
      <c r="B6" s="32"/>
    </row>
    <row r="7" spans="2:12" ht="42" customHeight="1">
      <c r="B7" s="61" t="s">
        <v>586</v>
      </c>
      <c r="C7" s="190" t="s">
        <v>587</v>
      </c>
      <c r="D7" s="190"/>
      <c r="E7" s="191"/>
      <c r="F7" s="191"/>
      <c r="G7" s="191"/>
      <c r="H7" s="191"/>
      <c r="I7" s="191"/>
      <c r="J7" s="191"/>
      <c r="K7" s="191"/>
      <c r="L7" s="191"/>
    </row>
    <row r="8" spans="2:12" ht="12.75">
      <c r="B8" s="40"/>
      <c r="C8" s="40"/>
      <c r="D8" s="40"/>
      <c r="E8" s="64"/>
      <c r="F8" s="64"/>
      <c r="G8" s="64"/>
      <c r="H8" s="64"/>
      <c r="I8" s="64"/>
      <c r="J8" s="64"/>
      <c r="K8" s="64"/>
      <c r="L8" s="64"/>
    </row>
    <row r="9" ht="13.5">
      <c r="B9" s="32"/>
    </row>
    <row r="10" ht="12.75">
      <c r="B10" s="91" t="s">
        <v>588</v>
      </c>
    </row>
    <row r="11" ht="12.75">
      <c r="B11" s="32"/>
    </row>
    <row r="12" spans="2:12" ht="12.75">
      <c r="B12" s="45">
        <v>2.1</v>
      </c>
      <c r="C12" s="172" t="s">
        <v>363</v>
      </c>
      <c r="D12" s="160"/>
      <c r="E12" s="160"/>
      <c r="F12" s="160"/>
      <c r="G12" s="160"/>
      <c r="H12" s="160"/>
      <c r="I12" s="160"/>
      <c r="J12" s="160"/>
      <c r="K12" s="160"/>
      <c r="L12" s="128"/>
    </row>
    <row r="13" spans="2:12" ht="28.5" customHeight="1">
      <c r="B13" s="51" t="s">
        <v>589</v>
      </c>
      <c r="C13" s="125" t="s">
        <v>590</v>
      </c>
      <c r="D13" s="126"/>
      <c r="E13" s="126"/>
      <c r="F13" s="126"/>
      <c r="G13" s="126"/>
      <c r="H13" s="126"/>
      <c r="I13" s="126"/>
      <c r="J13" s="126"/>
      <c r="K13" s="126"/>
      <c r="L13" s="126"/>
    </row>
    <row r="14" spans="2:24" ht="12.75">
      <c r="B14" s="51" t="s">
        <v>591</v>
      </c>
      <c r="C14" s="188" t="s">
        <v>592</v>
      </c>
      <c r="D14" s="189"/>
      <c r="E14" s="189"/>
      <c r="F14" s="189"/>
      <c r="G14" s="189"/>
      <c r="H14" s="189"/>
      <c r="I14" s="189"/>
      <c r="J14" s="189"/>
      <c r="K14" s="186"/>
      <c r="L14" s="187"/>
      <c r="Q14" s="188"/>
      <c r="R14" s="189"/>
      <c r="S14" s="189"/>
      <c r="T14" s="189"/>
      <c r="U14" s="189"/>
      <c r="V14" s="189"/>
      <c r="W14" s="189"/>
      <c r="X14" s="189"/>
    </row>
    <row r="15" ht="12.75">
      <c r="B15" s="33"/>
    </row>
    <row r="16" spans="2:12" ht="40.5" customHeight="1">
      <c r="B16" s="65" t="s">
        <v>593</v>
      </c>
      <c r="C16" s="125" t="s">
        <v>594</v>
      </c>
      <c r="D16" s="126"/>
      <c r="E16" s="126"/>
      <c r="F16" s="126"/>
      <c r="G16" s="126"/>
      <c r="H16" s="126"/>
      <c r="I16" s="126"/>
      <c r="J16" s="126"/>
      <c r="K16" s="126"/>
      <c r="L16" s="126"/>
    </row>
    <row r="17" spans="2:12" ht="12.75">
      <c r="B17" s="65" t="s">
        <v>595</v>
      </c>
      <c r="C17" s="66" t="s">
        <v>524</v>
      </c>
      <c r="D17" s="135" t="s">
        <v>596</v>
      </c>
      <c r="E17" s="177"/>
      <c r="F17" s="177"/>
      <c r="G17" s="177"/>
      <c r="H17" s="177"/>
      <c r="I17" s="177"/>
      <c r="J17" s="178"/>
      <c r="K17" s="186"/>
      <c r="L17" s="187"/>
    </row>
    <row r="18" spans="2:12" ht="12.75">
      <c r="B18" s="61"/>
      <c r="C18" s="66" t="s">
        <v>525</v>
      </c>
      <c r="D18" s="135" t="s">
        <v>597</v>
      </c>
      <c r="E18" s="177"/>
      <c r="F18" s="177"/>
      <c r="G18" s="177"/>
      <c r="H18" s="177"/>
      <c r="I18" s="177"/>
      <c r="J18" s="178"/>
      <c r="K18" s="186"/>
      <c r="L18" s="187"/>
    </row>
    <row r="19" spans="2:12" ht="12.75">
      <c r="B19" s="61"/>
      <c r="C19" s="66" t="s">
        <v>527</v>
      </c>
      <c r="D19" s="135" t="s">
        <v>598</v>
      </c>
      <c r="E19" s="177"/>
      <c r="F19" s="177"/>
      <c r="G19" s="177"/>
      <c r="H19" s="177"/>
      <c r="I19" s="177"/>
      <c r="J19" s="178"/>
      <c r="K19" s="186"/>
      <c r="L19" s="187"/>
    </row>
    <row r="20" spans="2:12" ht="12.75">
      <c r="B20" s="61"/>
      <c r="C20" s="66" t="s">
        <v>599</v>
      </c>
      <c r="D20" s="135" t="s">
        <v>600</v>
      </c>
      <c r="E20" s="177"/>
      <c r="F20" s="177"/>
      <c r="G20" s="177"/>
      <c r="H20" s="177"/>
      <c r="I20" s="177"/>
      <c r="J20" s="178"/>
      <c r="K20" s="186"/>
      <c r="L20" s="187"/>
    </row>
    <row r="21" spans="2:12" ht="12.75">
      <c r="B21" s="61"/>
      <c r="C21" s="66" t="s">
        <v>601</v>
      </c>
      <c r="D21" s="135" t="s">
        <v>602</v>
      </c>
      <c r="E21" s="177"/>
      <c r="F21" s="177"/>
      <c r="G21" s="177"/>
      <c r="H21" s="177"/>
      <c r="I21" s="177"/>
      <c r="J21" s="178"/>
      <c r="K21" s="186"/>
      <c r="L21" s="187"/>
    </row>
    <row r="22" spans="2:12" ht="29.25" customHeight="1">
      <c r="B22" s="61"/>
      <c r="C22" s="66" t="s">
        <v>603</v>
      </c>
      <c r="D22" s="135" t="s">
        <v>604</v>
      </c>
      <c r="E22" s="177"/>
      <c r="F22" s="177"/>
      <c r="G22" s="177"/>
      <c r="H22" s="177"/>
      <c r="I22" s="177"/>
      <c r="J22" s="178"/>
      <c r="K22" s="186"/>
      <c r="L22" s="187"/>
    </row>
    <row r="23" ht="12.75">
      <c r="B23" s="33"/>
    </row>
    <row r="24" spans="2:12" ht="29.25" customHeight="1">
      <c r="B24" s="65" t="s">
        <v>605</v>
      </c>
      <c r="C24" s="125" t="s">
        <v>606</v>
      </c>
      <c r="D24" s="175"/>
      <c r="E24" s="175"/>
      <c r="F24" s="175"/>
      <c r="G24" s="175"/>
      <c r="H24" s="175"/>
      <c r="I24" s="175"/>
      <c r="J24" s="176"/>
      <c r="K24" s="183"/>
      <c r="L24" s="184"/>
    </row>
    <row r="25" ht="12.75">
      <c r="B25" s="33"/>
    </row>
    <row r="26" spans="2:11" ht="12.75">
      <c r="B26" s="65" t="s">
        <v>607</v>
      </c>
      <c r="C26" s="125" t="s">
        <v>608</v>
      </c>
      <c r="D26" s="175"/>
      <c r="E26" s="175"/>
      <c r="F26" s="175"/>
      <c r="G26" s="175"/>
      <c r="H26" s="175"/>
      <c r="I26" s="175"/>
      <c r="J26" s="185"/>
      <c r="K26" s="64"/>
    </row>
    <row r="27" spans="2:12" ht="44.25" customHeight="1">
      <c r="B27" s="65"/>
      <c r="C27" s="125" t="s">
        <v>609</v>
      </c>
      <c r="D27" s="126"/>
      <c r="E27" s="126"/>
      <c r="F27" s="126"/>
      <c r="G27" s="126"/>
      <c r="H27" s="126"/>
      <c r="I27" s="126"/>
      <c r="J27" s="126"/>
      <c r="K27" s="126"/>
      <c r="L27" s="126"/>
    </row>
    <row r="28" spans="2:12" ht="12.75">
      <c r="B28" s="65" t="s">
        <v>610</v>
      </c>
      <c r="C28" s="125" t="s">
        <v>611</v>
      </c>
      <c r="D28" s="175"/>
      <c r="E28" s="175"/>
      <c r="F28" s="175"/>
      <c r="G28" s="175"/>
      <c r="H28" s="175"/>
      <c r="I28" s="175"/>
      <c r="J28" s="176"/>
      <c r="K28" s="186"/>
      <c r="L28" s="187"/>
    </row>
    <row r="29" spans="2:12" ht="12.75">
      <c r="B29" s="65"/>
      <c r="C29" s="125" t="s">
        <v>612</v>
      </c>
      <c r="D29" s="175"/>
      <c r="E29" s="175"/>
      <c r="F29" s="175"/>
      <c r="G29" s="175"/>
      <c r="H29" s="175"/>
      <c r="I29" s="175"/>
      <c r="J29" s="176"/>
      <c r="K29" s="186"/>
      <c r="L29" s="187"/>
    </row>
    <row r="30" ht="12.75">
      <c r="B30" s="65"/>
    </row>
    <row r="31" spans="2:12" ht="42.75" customHeight="1">
      <c r="B31" s="65" t="s">
        <v>613</v>
      </c>
      <c r="C31" s="125" t="s">
        <v>614</v>
      </c>
      <c r="D31" s="126"/>
      <c r="E31" s="126"/>
      <c r="F31" s="126"/>
      <c r="G31" s="126"/>
      <c r="H31" s="126"/>
      <c r="I31" s="126"/>
      <c r="J31" s="126"/>
      <c r="K31" s="126"/>
      <c r="L31" s="126"/>
    </row>
    <row r="32" spans="2:12" ht="43.5" customHeight="1">
      <c r="B32" s="65" t="s">
        <v>615</v>
      </c>
      <c r="C32" s="125" t="s">
        <v>616</v>
      </c>
      <c r="D32" s="126"/>
      <c r="E32" s="126"/>
      <c r="F32" s="126"/>
      <c r="G32" s="126"/>
      <c r="H32" s="126"/>
      <c r="I32" s="126"/>
      <c r="J32" s="126"/>
      <c r="K32" s="126"/>
      <c r="L32" s="126"/>
    </row>
    <row r="33" spans="2:5" ht="13.5">
      <c r="B33" s="65" t="s">
        <v>617</v>
      </c>
      <c r="C33" s="61"/>
      <c r="D33" s="41"/>
      <c r="E33" s="60"/>
    </row>
    <row r="34" ht="12.75">
      <c r="B34" s="65"/>
    </row>
    <row r="35" spans="2:12" ht="55.5" customHeight="1">
      <c r="B35" s="65" t="s">
        <v>618</v>
      </c>
      <c r="C35" s="125" t="s">
        <v>619</v>
      </c>
      <c r="D35" s="126"/>
      <c r="E35" s="126"/>
      <c r="F35" s="126"/>
      <c r="G35" s="126"/>
      <c r="H35" s="126"/>
      <c r="I35" s="126"/>
      <c r="J35" s="126"/>
      <c r="K35" s="126"/>
      <c r="L35" s="126"/>
    </row>
    <row r="36" spans="2:12" ht="33" customHeight="1">
      <c r="B36" s="65" t="s">
        <v>620</v>
      </c>
      <c r="C36" s="125" t="s">
        <v>621</v>
      </c>
      <c r="D36" s="126"/>
      <c r="E36" s="126"/>
      <c r="F36" s="126"/>
      <c r="G36" s="126"/>
      <c r="H36" s="126"/>
      <c r="I36" s="126"/>
      <c r="J36" s="126"/>
      <c r="K36" s="126"/>
      <c r="L36" s="126"/>
    </row>
    <row r="37" spans="2:5" ht="13.5">
      <c r="B37" s="65" t="s">
        <v>622</v>
      </c>
      <c r="C37" s="61"/>
      <c r="D37" s="41"/>
      <c r="E37" s="68"/>
    </row>
    <row r="38" spans="2:5" ht="12.75">
      <c r="B38" s="65"/>
      <c r="C38" s="40"/>
      <c r="D38" s="40"/>
      <c r="E38" s="40"/>
    </row>
    <row r="39" spans="2:12" ht="28.5" customHeight="1">
      <c r="B39" s="65" t="s">
        <v>623</v>
      </c>
      <c r="C39" s="125" t="s">
        <v>624</v>
      </c>
      <c r="D39" s="126"/>
      <c r="E39" s="126"/>
      <c r="F39" s="126"/>
      <c r="G39" s="126"/>
      <c r="H39" s="126"/>
      <c r="I39" s="126"/>
      <c r="J39" s="126"/>
      <c r="K39" s="126"/>
      <c r="L39" s="126"/>
    </row>
    <row r="40" spans="2:12" ht="43.5" customHeight="1">
      <c r="B40" s="65" t="s">
        <v>625</v>
      </c>
      <c r="C40" s="125" t="s">
        <v>626</v>
      </c>
      <c r="D40" s="126"/>
      <c r="E40" s="126"/>
      <c r="F40" s="126"/>
      <c r="G40" s="126"/>
      <c r="H40" s="126"/>
      <c r="I40" s="126"/>
      <c r="J40" s="126"/>
      <c r="K40" s="126"/>
      <c r="L40" s="126"/>
    </row>
    <row r="41" ht="13.5">
      <c r="B41" s="33"/>
    </row>
    <row r="42" spans="2:12" ht="12.75">
      <c r="B42" s="65" t="s">
        <v>627</v>
      </c>
      <c r="C42" s="125" t="s">
        <v>628</v>
      </c>
      <c r="D42" s="126"/>
      <c r="E42" s="126"/>
      <c r="F42" s="126"/>
      <c r="G42" s="126"/>
      <c r="H42" s="126"/>
      <c r="I42" s="126"/>
      <c r="J42" s="126"/>
      <c r="K42" s="126"/>
      <c r="L42" s="126"/>
    </row>
    <row r="43" spans="3:4" ht="15">
      <c r="C43" s="69" t="s">
        <v>676</v>
      </c>
      <c r="D43" s="91" t="s">
        <v>679</v>
      </c>
    </row>
    <row r="44" spans="3:4" ht="15">
      <c r="C44" s="69" t="s">
        <v>676</v>
      </c>
      <c r="D44" s="91" t="s">
        <v>680</v>
      </c>
    </row>
    <row r="45" spans="3:4" ht="15">
      <c r="C45" s="69" t="s">
        <v>676</v>
      </c>
      <c r="D45" s="91" t="s">
        <v>681</v>
      </c>
    </row>
    <row r="46" ht="12.75">
      <c r="B46" s="32" t="s">
        <v>629</v>
      </c>
    </row>
    <row r="47" spans="2:12" ht="44.25" customHeight="1">
      <c r="B47" s="65" t="s">
        <v>630</v>
      </c>
      <c r="C47" s="125" t="s">
        <v>631</v>
      </c>
      <c r="D47" s="126"/>
      <c r="E47" s="126"/>
      <c r="F47" s="126"/>
      <c r="G47" s="126"/>
      <c r="H47" s="126"/>
      <c r="I47" s="126"/>
      <c r="J47" s="126"/>
      <c r="K47" s="126"/>
      <c r="L47" s="126"/>
    </row>
    <row r="48" spans="2:12" ht="42.75" customHeight="1">
      <c r="B48" s="65" t="s">
        <v>632</v>
      </c>
      <c r="C48" s="125" t="s">
        <v>633</v>
      </c>
      <c r="D48" s="126"/>
      <c r="E48" s="126"/>
      <c r="F48" s="126"/>
      <c r="G48" s="126"/>
      <c r="H48" s="126"/>
      <c r="I48" s="126"/>
      <c r="J48" s="126"/>
      <c r="K48" s="126"/>
      <c r="L48" s="126"/>
    </row>
    <row r="49" spans="1:12" ht="12.75">
      <c r="A49" s="64"/>
      <c r="B49" s="68"/>
      <c r="C49" s="61"/>
      <c r="D49" s="64"/>
      <c r="K49" s="183"/>
      <c r="L49" s="184"/>
    </row>
    <row r="50" ht="12.75">
      <c r="B50" s="33"/>
    </row>
    <row r="51" spans="2:12" ht="37.5" customHeight="1">
      <c r="B51" s="65" t="s">
        <v>634</v>
      </c>
      <c r="C51" s="125" t="s">
        <v>635</v>
      </c>
      <c r="D51" s="126"/>
      <c r="E51" s="126"/>
      <c r="F51" s="126"/>
      <c r="G51" s="126"/>
      <c r="H51" s="126"/>
      <c r="I51" s="126"/>
      <c r="J51" s="126"/>
      <c r="K51" s="126"/>
      <c r="L51" s="126"/>
    </row>
    <row r="52" ht="13.5">
      <c r="B52" s="33"/>
    </row>
    <row r="53" spans="2:12" ht="27" customHeight="1">
      <c r="B53" s="65" t="s">
        <v>636</v>
      </c>
      <c r="C53" s="125" t="s">
        <v>637</v>
      </c>
      <c r="D53" s="126"/>
      <c r="E53" s="126"/>
      <c r="F53" s="126"/>
      <c r="G53" s="126"/>
      <c r="H53" s="126"/>
      <c r="I53" s="126"/>
      <c r="J53" s="126"/>
      <c r="K53" s="126"/>
      <c r="L53" s="126"/>
    </row>
    <row r="54" spans="2:12" ht="42" customHeight="1">
      <c r="B54" s="65" t="s">
        <v>638</v>
      </c>
      <c r="C54" s="125" t="s">
        <v>639</v>
      </c>
      <c r="D54" s="126"/>
      <c r="E54" s="126"/>
      <c r="F54" s="126"/>
      <c r="G54" s="126"/>
      <c r="H54" s="126"/>
      <c r="I54" s="126"/>
      <c r="J54" s="126"/>
      <c r="K54" s="126"/>
      <c r="L54" s="126"/>
    </row>
    <row r="55" spans="2:12" ht="28.5" customHeight="1">
      <c r="B55" s="65" t="s">
        <v>640</v>
      </c>
      <c r="C55" s="125" t="s">
        <v>641</v>
      </c>
      <c r="D55" s="126"/>
      <c r="E55" s="126"/>
      <c r="F55" s="126"/>
      <c r="G55" s="126"/>
      <c r="H55" s="126"/>
      <c r="I55" s="126"/>
      <c r="J55" s="126"/>
      <c r="K55" s="126"/>
      <c r="L55" s="126"/>
    </row>
    <row r="56" spans="3:12" ht="43.5" customHeight="1">
      <c r="C56" s="69" t="s">
        <v>676</v>
      </c>
      <c r="D56" s="182" t="s">
        <v>72</v>
      </c>
      <c r="E56" s="126"/>
      <c r="F56" s="126"/>
      <c r="G56" s="126"/>
      <c r="H56" s="126"/>
      <c r="I56" s="126"/>
      <c r="J56" s="126"/>
      <c r="K56" s="126"/>
      <c r="L56" s="126"/>
    </row>
    <row r="57" spans="3:12" ht="15" customHeight="1">
      <c r="C57" s="69" t="s">
        <v>676</v>
      </c>
      <c r="D57" s="125" t="s">
        <v>677</v>
      </c>
      <c r="E57" s="126"/>
      <c r="F57" s="126"/>
      <c r="G57" s="126"/>
      <c r="H57" s="126"/>
      <c r="I57" s="126"/>
      <c r="J57" s="126"/>
      <c r="K57" s="126"/>
      <c r="L57" s="126"/>
    </row>
    <row r="58" spans="3:12" ht="15" customHeight="1">
      <c r="C58" s="69" t="s">
        <v>676</v>
      </c>
      <c r="D58" s="125" t="s">
        <v>678</v>
      </c>
      <c r="E58" s="126"/>
      <c r="F58" s="126"/>
      <c r="G58" s="126"/>
      <c r="H58" s="126"/>
      <c r="I58" s="126"/>
      <c r="J58" s="126"/>
      <c r="K58" s="126"/>
      <c r="L58" s="126"/>
    </row>
    <row r="59" spans="3:12" ht="21" customHeight="1">
      <c r="C59" s="125" t="s">
        <v>642</v>
      </c>
      <c r="D59" s="126"/>
      <c r="E59" s="126"/>
      <c r="F59" s="126"/>
      <c r="G59" s="126"/>
      <c r="H59" s="126"/>
      <c r="I59" s="126"/>
      <c r="J59" s="126"/>
      <c r="K59" s="126"/>
      <c r="L59" s="126"/>
    </row>
    <row r="60" spans="2:12" ht="42.75" customHeight="1">
      <c r="B60" s="65" t="s">
        <v>643</v>
      </c>
      <c r="C60" s="125" t="s">
        <v>644</v>
      </c>
      <c r="D60" s="126"/>
      <c r="E60" s="126"/>
      <c r="F60" s="126"/>
      <c r="G60" s="126"/>
      <c r="H60" s="126"/>
      <c r="I60" s="126"/>
      <c r="J60" s="126"/>
      <c r="K60" s="126"/>
      <c r="L60" s="126"/>
    </row>
    <row r="61" spans="2:3" ht="12.75">
      <c r="B61" s="33"/>
      <c r="C61" s="33"/>
    </row>
    <row r="62" spans="2:12" ht="12.75">
      <c r="B62" s="45">
        <v>2.2</v>
      </c>
      <c r="C62" s="172" t="s">
        <v>410</v>
      </c>
      <c r="D62" s="160"/>
      <c r="E62" s="160"/>
      <c r="F62" s="160"/>
      <c r="G62" s="160"/>
      <c r="H62" s="160"/>
      <c r="I62" s="160"/>
      <c r="J62" s="160"/>
      <c r="K62" s="160"/>
      <c r="L62" s="128"/>
    </row>
    <row r="63" spans="2:12" ht="57.75" customHeight="1">
      <c r="B63" s="65" t="s">
        <v>645</v>
      </c>
      <c r="C63" s="125" t="s">
        <v>646</v>
      </c>
      <c r="D63" s="126"/>
      <c r="E63" s="126"/>
      <c r="F63" s="126"/>
      <c r="G63" s="126"/>
      <c r="H63" s="126"/>
      <c r="I63" s="126"/>
      <c r="J63" s="126"/>
      <c r="K63" s="126"/>
      <c r="L63" s="126"/>
    </row>
    <row r="64" spans="2:12" ht="12.75">
      <c r="B64" s="65" t="s">
        <v>647</v>
      </c>
      <c r="C64" s="125" t="s">
        <v>648</v>
      </c>
      <c r="D64" s="175"/>
      <c r="E64" s="175"/>
      <c r="F64" s="175"/>
      <c r="G64" s="175"/>
      <c r="H64" s="175"/>
      <c r="I64" s="175"/>
      <c r="J64" s="176"/>
      <c r="K64" s="180"/>
      <c r="L64" s="181"/>
    </row>
    <row r="65" ht="12.75">
      <c r="B65" s="33"/>
    </row>
    <row r="66" spans="2:12" ht="45" customHeight="1">
      <c r="B66" s="65" t="s">
        <v>649</v>
      </c>
      <c r="C66" s="125" t="s">
        <v>506</v>
      </c>
      <c r="D66" s="126"/>
      <c r="E66" s="126"/>
      <c r="F66" s="126"/>
      <c r="G66" s="126"/>
      <c r="H66" s="126"/>
      <c r="I66" s="126"/>
      <c r="J66" s="126"/>
      <c r="K66" s="126"/>
      <c r="L66" s="126"/>
    </row>
    <row r="67" spans="2:12" ht="12.75">
      <c r="B67" s="65" t="s">
        <v>650</v>
      </c>
      <c r="C67" s="66" t="s">
        <v>524</v>
      </c>
      <c r="D67" s="135" t="s">
        <v>597</v>
      </c>
      <c r="E67" s="177"/>
      <c r="F67" s="177"/>
      <c r="G67" s="177"/>
      <c r="H67" s="177"/>
      <c r="I67" s="177"/>
      <c r="J67" s="178"/>
      <c r="K67" s="179"/>
      <c r="L67" s="179"/>
    </row>
    <row r="68" spans="2:12" ht="12.75">
      <c r="B68" s="65"/>
      <c r="C68" s="66" t="s">
        <v>525</v>
      </c>
      <c r="D68" s="135" t="s">
        <v>598</v>
      </c>
      <c r="E68" s="177"/>
      <c r="F68" s="177"/>
      <c r="G68" s="177"/>
      <c r="H68" s="177"/>
      <c r="I68" s="177"/>
      <c r="J68" s="178"/>
      <c r="K68" s="179"/>
      <c r="L68" s="179"/>
    </row>
    <row r="69" spans="2:12" ht="12.75">
      <c r="B69" s="65"/>
      <c r="C69" s="66" t="s">
        <v>527</v>
      </c>
      <c r="D69" s="135" t="s">
        <v>600</v>
      </c>
      <c r="E69" s="177"/>
      <c r="F69" s="177"/>
      <c r="G69" s="177"/>
      <c r="H69" s="177"/>
      <c r="I69" s="177"/>
      <c r="J69" s="178"/>
      <c r="K69" s="179"/>
      <c r="L69" s="179"/>
    </row>
    <row r="70" spans="2:12" ht="12.75">
      <c r="B70" s="65"/>
      <c r="C70" s="66" t="s">
        <v>599</v>
      </c>
      <c r="D70" s="135" t="s">
        <v>602</v>
      </c>
      <c r="E70" s="177"/>
      <c r="F70" s="177"/>
      <c r="G70" s="177"/>
      <c r="H70" s="177"/>
      <c r="I70" s="177"/>
      <c r="J70" s="178"/>
      <c r="K70" s="179"/>
      <c r="L70" s="179"/>
    </row>
    <row r="71" spans="2:12" ht="28.5" customHeight="1">
      <c r="B71" s="65"/>
      <c r="C71" s="66" t="s">
        <v>601</v>
      </c>
      <c r="D71" s="135" t="s">
        <v>604</v>
      </c>
      <c r="E71" s="177"/>
      <c r="F71" s="177"/>
      <c r="G71" s="177"/>
      <c r="H71" s="177"/>
      <c r="I71" s="177"/>
      <c r="J71" s="178"/>
      <c r="K71" s="179"/>
      <c r="L71" s="179"/>
    </row>
    <row r="72" spans="2:3" ht="12.75">
      <c r="B72" s="65"/>
      <c r="C72" s="65"/>
    </row>
    <row r="73" spans="2:12" ht="43.5" customHeight="1">
      <c r="B73" s="65" t="s">
        <v>651</v>
      </c>
      <c r="C73" s="125" t="s">
        <v>652</v>
      </c>
      <c r="D73" s="126"/>
      <c r="E73" s="126"/>
      <c r="F73" s="126"/>
      <c r="G73" s="126"/>
      <c r="H73" s="126"/>
      <c r="I73" s="126"/>
      <c r="J73" s="126"/>
      <c r="K73" s="126"/>
      <c r="L73" s="126"/>
    </row>
    <row r="74" spans="2:12" ht="18.75" customHeight="1">
      <c r="B74" s="65" t="s">
        <v>653</v>
      </c>
      <c r="C74" s="125" t="s">
        <v>654</v>
      </c>
      <c r="D74" s="126"/>
      <c r="E74" s="126"/>
      <c r="F74" s="126"/>
      <c r="G74" s="126"/>
      <c r="H74" s="126"/>
      <c r="I74" s="126"/>
      <c r="J74" s="126"/>
      <c r="K74" s="126"/>
      <c r="L74" s="126"/>
    </row>
    <row r="75" spans="2:12" ht="57.75" customHeight="1">
      <c r="B75" s="65" t="s">
        <v>655</v>
      </c>
      <c r="C75" s="125" t="s">
        <v>656</v>
      </c>
      <c r="D75" s="126"/>
      <c r="E75" s="126"/>
      <c r="F75" s="126"/>
      <c r="G75" s="126"/>
      <c r="H75" s="126"/>
      <c r="I75" s="126"/>
      <c r="J75" s="126"/>
      <c r="K75" s="126"/>
      <c r="L75" s="126"/>
    </row>
    <row r="76" spans="2:12" ht="45" customHeight="1">
      <c r="B76" s="65" t="s">
        <v>657</v>
      </c>
      <c r="C76" s="125" t="s">
        <v>658</v>
      </c>
      <c r="D76" s="126"/>
      <c r="E76" s="126"/>
      <c r="F76" s="126"/>
      <c r="G76" s="126"/>
      <c r="H76" s="126"/>
      <c r="I76" s="126"/>
      <c r="J76" s="126"/>
      <c r="K76" s="126"/>
      <c r="L76" s="126"/>
    </row>
    <row r="77" spans="2:12" ht="12.75">
      <c r="B77" s="65"/>
      <c r="C77" s="53"/>
      <c r="D77" s="54"/>
      <c r="E77" s="54"/>
      <c r="F77" s="54"/>
      <c r="G77" s="54"/>
      <c r="H77" s="54"/>
      <c r="I77" s="54"/>
      <c r="J77" s="54"/>
      <c r="K77" s="54"/>
      <c r="L77" s="54"/>
    </row>
    <row r="78" spans="2:3" ht="12.75">
      <c r="B78" s="65"/>
      <c r="C78" s="65"/>
    </row>
    <row r="79" spans="2:12" ht="56.25" customHeight="1">
      <c r="B79" s="65" t="s">
        <v>659</v>
      </c>
      <c r="C79" s="125" t="s">
        <v>660</v>
      </c>
      <c r="D79" s="126"/>
      <c r="E79" s="126"/>
      <c r="F79" s="126"/>
      <c r="G79" s="126"/>
      <c r="H79" s="126"/>
      <c r="I79" s="126"/>
      <c r="J79" s="126"/>
      <c r="K79" s="126"/>
      <c r="L79" s="126"/>
    </row>
    <row r="80" spans="2:12" ht="33.75" customHeight="1">
      <c r="B80" s="65" t="s">
        <v>661</v>
      </c>
      <c r="C80" s="125" t="s">
        <v>662</v>
      </c>
      <c r="D80" s="126"/>
      <c r="E80" s="126"/>
      <c r="F80" s="126"/>
      <c r="G80" s="126"/>
      <c r="H80" s="126"/>
      <c r="I80" s="126"/>
      <c r="J80" s="126"/>
      <c r="K80" s="126"/>
      <c r="L80" s="126"/>
    </row>
    <row r="81" spans="2:12" ht="12.75">
      <c r="B81" s="65"/>
      <c r="C81" s="53"/>
      <c r="D81" s="54"/>
      <c r="E81" s="54"/>
      <c r="F81" s="54"/>
      <c r="G81" s="54"/>
      <c r="H81" s="54"/>
      <c r="I81" s="54"/>
      <c r="J81" s="54"/>
      <c r="K81" s="54"/>
      <c r="L81" s="54"/>
    </row>
    <row r="82" ht="13.5">
      <c r="B82" s="33"/>
    </row>
    <row r="83" spans="2:12" ht="28.5" customHeight="1">
      <c r="B83" s="65" t="s">
        <v>663</v>
      </c>
      <c r="C83" s="125" t="s">
        <v>664</v>
      </c>
      <c r="D83" s="126"/>
      <c r="E83" s="126"/>
      <c r="F83" s="126"/>
      <c r="G83" s="126"/>
      <c r="H83" s="126"/>
      <c r="I83" s="126"/>
      <c r="J83" s="126"/>
      <c r="K83" s="126"/>
      <c r="L83" s="126"/>
    </row>
    <row r="84" spans="3:4" ht="15">
      <c r="C84" s="69" t="s">
        <v>676</v>
      </c>
      <c r="D84" s="91" t="s">
        <v>679</v>
      </c>
    </row>
    <row r="85" spans="3:4" ht="15">
      <c r="C85" s="69" t="s">
        <v>676</v>
      </c>
      <c r="D85" s="91" t="s">
        <v>680</v>
      </c>
    </row>
    <row r="86" spans="3:4" ht="15" customHeight="1">
      <c r="C86" s="69" t="s">
        <v>676</v>
      </c>
      <c r="D86" s="91" t="s">
        <v>681</v>
      </c>
    </row>
    <row r="87" spans="2:12" ht="45.75" customHeight="1">
      <c r="B87" s="65" t="s">
        <v>665</v>
      </c>
      <c r="C87" s="125" t="s">
        <v>666</v>
      </c>
      <c r="D87" s="126"/>
      <c r="E87" s="126"/>
      <c r="F87" s="126"/>
      <c r="G87" s="126"/>
      <c r="H87" s="126"/>
      <c r="I87" s="126"/>
      <c r="J87" s="126"/>
      <c r="K87" s="126"/>
      <c r="L87" s="126"/>
    </row>
    <row r="88" spans="2:3" ht="12.75">
      <c r="B88" s="33"/>
      <c r="C88" s="33"/>
    </row>
    <row r="89" spans="2:12" ht="12.75">
      <c r="B89" s="45">
        <v>2.3</v>
      </c>
      <c r="C89" s="172" t="s">
        <v>667</v>
      </c>
      <c r="D89" s="160"/>
      <c r="E89" s="160"/>
      <c r="F89" s="160"/>
      <c r="G89" s="160"/>
      <c r="H89" s="160"/>
      <c r="I89" s="160"/>
      <c r="J89" s="160"/>
      <c r="K89" s="160"/>
      <c r="L89" s="117">
        <f>L101</f>
        <v>0</v>
      </c>
    </row>
    <row r="90" spans="2:12" ht="33" customHeight="1">
      <c r="B90" s="125" t="s">
        <v>668</v>
      </c>
      <c r="C90" s="126"/>
      <c r="D90" s="126"/>
      <c r="E90" s="126"/>
      <c r="F90" s="126"/>
      <c r="G90" s="126"/>
      <c r="H90" s="126"/>
      <c r="I90" s="126"/>
      <c r="J90" s="126"/>
      <c r="K90" s="126"/>
      <c r="L90" s="126"/>
    </row>
    <row r="91" spans="2:12" ht="12.75">
      <c r="B91" s="65" t="s">
        <v>669</v>
      </c>
      <c r="C91" s="125" t="s">
        <v>670</v>
      </c>
      <c r="D91" s="126"/>
      <c r="E91" s="126"/>
      <c r="F91" s="126"/>
      <c r="G91" s="126"/>
      <c r="H91" s="126"/>
      <c r="I91" s="126"/>
      <c r="J91" s="126"/>
      <c r="K91" s="126"/>
      <c r="L91" s="126"/>
    </row>
    <row r="92" spans="2:12" ht="33.75" customHeight="1">
      <c r="B92" s="65"/>
      <c r="C92" s="125" t="s">
        <v>671</v>
      </c>
      <c r="D92" s="126"/>
      <c r="E92" s="126"/>
      <c r="F92" s="126"/>
      <c r="G92" s="126"/>
      <c r="H92" s="126"/>
      <c r="I92" s="126"/>
      <c r="J92" s="126"/>
      <c r="K92" s="126"/>
      <c r="L92" s="126"/>
    </row>
    <row r="93" spans="2:12" ht="12.75">
      <c r="B93" s="65" t="s">
        <v>672</v>
      </c>
      <c r="C93" s="125" t="s">
        <v>673</v>
      </c>
      <c r="D93" s="126"/>
      <c r="E93" s="126"/>
      <c r="F93" s="126"/>
      <c r="G93" s="126"/>
      <c r="H93" s="126"/>
      <c r="I93" s="126"/>
      <c r="J93" s="126"/>
      <c r="K93" s="126"/>
      <c r="L93" s="126"/>
    </row>
    <row r="94" spans="2:12" ht="43.5" customHeight="1">
      <c r="B94" s="65"/>
      <c r="C94" s="125" t="s">
        <v>674</v>
      </c>
      <c r="D94" s="126"/>
      <c r="E94" s="126"/>
      <c r="F94" s="126"/>
      <c r="G94" s="126"/>
      <c r="H94" s="126"/>
      <c r="I94" s="126"/>
      <c r="J94" s="126"/>
      <c r="K94" s="126"/>
      <c r="L94" s="126"/>
    </row>
    <row r="95" spans="2:12" ht="12.75" customHeight="1">
      <c r="B95" s="65" t="s">
        <v>675</v>
      </c>
      <c r="C95" s="188" t="s">
        <v>505</v>
      </c>
      <c r="D95" s="192"/>
      <c r="E95" s="192"/>
      <c r="F95" s="192"/>
      <c r="G95" s="192"/>
      <c r="H95" s="192"/>
      <c r="I95" s="192"/>
      <c r="J95" s="192"/>
      <c r="K95" s="193">
        <f>(K18*0.5)+(K19*1)+(K20*1.25)+(K21*1.25)+(K22*1.25)</f>
        <v>0</v>
      </c>
      <c r="L95" s="194"/>
    </row>
    <row r="96" spans="3:12" ht="12.75" customHeight="1">
      <c r="C96" s="188" t="s">
        <v>504</v>
      </c>
      <c r="D96" s="192"/>
      <c r="E96" s="192"/>
      <c r="F96" s="192"/>
      <c r="G96" s="192"/>
      <c r="H96" s="192"/>
      <c r="I96" s="192"/>
      <c r="J96" s="192"/>
      <c r="K96" s="193">
        <f>(K67*0.5)+(K68*1)+(K69*1.25)+(K70*1.25)+(K71*1.25)</f>
        <v>0</v>
      </c>
      <c r="L96" s="194"/>
    </row>
    <row r="97" spans="3:12" ht="12.75" customHeight="1">
      <c r="C97" s="188" t="s">
        <v>592</v>
      </c>
      <c r="D97" s="192"/>
      <c r="E97" s="192"/>
      <c r="F97" s="192"/>
      <c r="G97" s="192"/>
      <c r="H97" s="192"/>
      <c r="I97" s="192"/>
      <c r="J97" s="192"/>
      <c r="K97" s="193">
        <f>K14</f>
        <v>0</v>
      </c>
      <c r="L97" s="194"/>
    </row>
    <row r="98" spans="3:12" ht="12.75">
      <c r="C98" s="188" t="s">
        <v>648</v>
      </c>
      <c r="D98" s="192"/>
      <c r="E98" s="192"/>
      <c r="F98" s="192"/>
      <c r="G98" s="192"/>
      <c r="H98" s="192"/>
      <c r="I98" s="192"/>
      <c r="J98" s="192"/>
      <c r="K98" s="193">
        <f>K64</f>
        <v>0</v>
      </c>
      <c r="L98" s="194"/>
    </row>
    <row r="99" spans="3:12" ht="12.75">
      <c r="C99" s="188" t="s">
        <v>507</v>
      </c>
      <c r="D99" s="192"/>
      <c r="E99" s="192"/>
      <c r="F99" s="192"/>
      <c r="G99" s="192"/>
      <c r="H99" s="192"/>
      <c r="I99" s="192"/>
      <c r="J99" s="192"/>
      <c r="K99" s="195">
        <f>IF(K97+K98=0,0,(K95+K96)/(K97+K98))</f>
        <v>0</v>
      </c>
      <c r="L99" s="196"/>
    </row>
    <row r="100" spans="3:12" ht="12.75" customHeight="1">
      <c r="C100" s="188" t="s">
        <v>508</v>
      </c>
      <c r="D100" s="192"/>
      <c r="E100" s="192"/>
      <c r="F100" s="192"/>
      <c r="G100" s="192"/>
      <c r="H100" s="192"/>
      <c r="I100" s="192"/>
      <c r="J100" s="192"/>
      <c r="K100" s="67"/>
      <c r="L100" s="118">
        <f>IF(K99&lt;=0.1,0,(((K99*15)/50)*100))</f>
        <v>0</v>
      </c>
    </row>
    <row r="101" spans="3:12" ht="12.75">
      <c r="C101" s="188" t="s">
        <v>495</v>
      </c>
      <c r="D101" s="192"/>
      <c r="E101" s="192"/>
      <c r="F101" s="192"/>
      <c r="G101" s="192"/>
      <c r="H101" s="192"/>
      <c r="I101" s="192"/>
      <c r="J101" s="192"/>
      <c r="K101" s="67"/>
      <c r="L101" s="118">
        <f>IF(L100&gt;15,15,L100)</f>
        <v>0</v>
      </c>
    </row>
  </sheetData>
  <sheetProtection password="C3E6" sheet="1" objects="1" scenarios="1" selectLockedCells="1"/>
  <mergeCells count="90">
    <mergeCell ref="C101:J101"/>
    <mergeCell ref="C100:J100"/>
    <mergeCell ref="C96:J96"/>
    <mergeCell ref="K96:L96"/>
    <mergeCell ref="C97:J97"/>
    <mergeCell ref="K97:L97"/>
    <mergeCell ref="C98:J98"/>
    <mergeCell ref="K98:L98"/>
    <mergeCell ref="C99:J99"/>
    <mergeCell ref="K99:L99"/>
    <mergeCell ref="C48:L48"/>
    <mergeCell ref="C62:L62"/>
    <mergeCell ref="Q14:X14"/>
    <mergeCell ref="C95:J95"/>
    <mergeCell ref="K95:L95"/>
    <mergeCell ref="K17:L17"/>
    <mergeCell ref="K18:L18"/>
    <mergeCell ref="K19:L19"/>
    <mergeCell ref="K20:L20"/>
    <mergeCell ref="D17:J17"/>
    <mergeCell ref="B2:L2"/>
    <mergeCell ref="C13:L13"/>
    <mergeCell ref="C16:L16"/>
    <mergeCell ref="K14:L14"/>
    <mergeCell ref="C14:J14"/>
    <mergeCell ref="C12:L12"/>
    <mergeCell ref="B4:L4"/>
    <mergeCell ref="B5:L5"/>
    <mergeCell ref="C7:L7"/>
    <mergeCell ref="D18:J18"/>
    <mergeCell ref="D19:J19"/>
    <mergeCell ref="D20:J20"/>
    <mergeCell ref="D21:J21"/>
    <mergeCell ref="D22:J22"/>
    <mergeCell ref="K24:L24"/>
    <mergeCell ref="C24:J24"/>
    <mergeCell ref="K21:L21"/>
    <mergeCell ref="K22:L22"/>
    <mergeCell ref="C26:J26"/>
    <mergeCell ref="C27:L27"/>
    <mergeCell ref="K28:L28"/>
    <mergeCell ref="K29:L29"/>
    <mergeCell ref="C28:J28"/>
    <mergeCell ref="C29:J29"/>
    <mergeCell ref="C31:L31"/>
    <mergeCell ref="C32:L32"/>
    <mergeCell ref="C35:L35"/>
    <mergeCell ref="C36:L36"/>
    <mergeCell ref="C39:L39"/>
    <mergeCell ref="C40:L40"/>
    <mergeCell ref="C42:L42"/>
    <mergeCell ref="C47:L47"/>
    <mergeCell ref="K49:L49"/>
    <mergeCell ref="C51:L51"/>
    <mergeCell ref="C53:L53"/>
    <mergeCell ref="C54:L54"/>
    <mergeCell ref="C55:L55"/>
    <mergeCell ref="C60:L60"/>
    <mergeCell ref="C59:L59"/>
    <mergeCell ref="D56:L56"/>
    <mergeCell ref="D57:L57"/>
    <mergeCell ref="D58:L58"/>
    <mergeCell ref="C63:L63"/>
    <mergeCell ref="C64:J64"/>
    <mergeCell ref="K64:L64"/>
    <mergeCell ref="C89:K89"/>
    <mergeCell ref="C66:L66"/>
    <mergeCell ref="D67:J67"/>
    <mergeCell ref="K67:L67"/>
    <mergeCell ref="C74:L74"/>
    <mergeCell ref="C75:L75"/>
    <mergeCell ref="C94:L94"/>
    <mergeCell ref="D68:J68"/>
    <mergeCell ref="K68:L68"/>
    <mergeCell ref="D69:J69"/>
    <mergeCell ref="K69:L69"/>
    <mergeCell ref="D70:J70"/>
    <mergeCell ref="K70:L70"/>
    <mergeCell ref="D71:J71"/>
    <mergeCell ref="K71:L71"/>
    <mergeCell ref="C73:L73"/>
    <mergeCell ref="C93:L93"/>
    <mergeCell ref="C76:L76"/>
    <mergeCell ref="C79:L79"/>
    <mergeCell ref="C80:L80"/>
    <mergeCell ref="C92:L92"/>
    <mergeCell ref="C83:L83"/>
    <mergeCell ref="C87:L87"/>
    <mergeCell ref="B90:L90"/>
    <mergeCell ref="C91:L91"/>
  </mergeCells>
  <printOptions/>
  <pageMargins left="0.75" right="0.75" top="1" bottom="1" header="0.5" footer="0.5"/>
  <pageSetup horizontalDpi="600" verticalDpi="600" orientation="portrait" r:id="rId3"/>
  <ignoredErrors>
    <ignoredError sqref="K95:K96 K97:K99" unlockedFormula="1"/>
  </ignoredErrors>
  <drawing r:id="rId2"/>
  <legacyDrawing r:id="rId1"/>
</worksheet>
</file>

<file path=xl/worksheets/sheet5.xml><?xml version="1.0" encoding="utf-8"?>
<worksheet xmlns="http://schemas.openxmlformats.org/spreadsheetml/2006/main" xmlns:r="http://schemas.openxmlformats.org/officeDocument/2006/relationships">
  <dimension ref="B2:M117"/>
  <sheetViews>
    <sheetView showGridLines="0" workbookViewId="0" topLeftCell="A55">
      <selection activeCell="K73" sqref="K73:L73"/>
    </sheetView>
  </sheetViews>
  <sheetFormatPr defaultColWidth="9.140625" defaultRowHeight="12.75"/>
  <sheetData>
    <row r="2" spans="2:12" ht="15.75">
      <c r="B2" s="170" t="s">
        <v>155</v>
      </c>
      <c r="C2" s="160"/>
      <c r="D2" s="160"/>
      <c r="E2" s="160"/>
      <c r="F2" s="160"/>
      <c r="G2" s="160"/>
      <c r="H2" s="160"/>
      <c r="I2" s="160"/>
      <c r="J2" s="160"/>
      <c r="K2" s="160"/>
      <c r="L2" s="160"/>
    </row>
    <row r="4" spans="2:12" ht="45.75" customHeight="1">
      <c r="B4" s="138" t="s">
        <v>580</v>
      </c>
      <c r="C4" s="139"/>
      <c r="D4" s="139"/>
      <c r="E4" s="139"/>
      <c r="F4" s="139"/>
      <c r="G4" s="139"/>
      <c r="H4" s="139"/>
      <c r="I4" s="139"/>
      <c r="J4" s="139"/>
      <c r="K4" s="139"/>
      <c r="L4" s="139"/>
    </row>
    <row r="5" spans="2:12" ht="33.75" customHeight="1">
      <c r="B5" s="138" t="s">
        <v>581</v>
      </c>
      <c r="C5" s="139"/>
      <c r="D5" s="139"/>
      <c r="E5" s="139"/>
      <c r="F5" s="139"/>
      <c r="G5" s="139"/>
      <c r="H5" s="139"/>
      <c r="I5" s="139"/>
      <c r="J5" s="139"/>
      <c r="K5" s="139"/>
      <c r="L5" s="139"/>
    </row>
    <row r="6" spans="2:12" ht="45.75" customHeight="1">
      <c r="B6" s="138" t="s">
        <v>682</v>
      </c>
      <c r="C6" s="139"/>
      <c r="D6" s="139"/>
      <c r="E6" s="139"/>
      <c r="F6" s="139"/>
      <c r="G6" s="139"/>
      <c r="H6" s="139"/>
      <c r="I6" s="139"/>
      <c r="J6" s="139"/>
      <c r="K6" s="139"/>
      <c r="L6" s="139"/>
    </row>
    <row r="7" spans="2:12" ht="57" customHeight="1">
      <c r="B7" s="138" t="s">
        <v>683</v>
      </c>
      <c r="C7" s="139"/>
      <c r="D7" s="139"/>
      <c r="E7" s="139"/>
      <c r="F7" s="139"/>
      <c r="G7" s="139"/>
      <c r="H7" s="139"/>
      <c r="I7" s="139"/>
      <c r="J7" s="139"/>
      <c r="K7" s="139"/>
      <c r="L7" s="139"/>
    </row>
    <row r="8" spans="2:12" ht="28.5" customHeight="1">
      <c r="B8" s="61" t="s">
        <v>586</v>
      </c>
      <c r="C8" s="190" t="s">
        <v>684</v>
      </c>
      <c r="D8" s="190"/>
      <c r="E8" s="191"/>
      <c r="F8" s="191"/>
      <c r="G8" s="191"/>
      <c r="H8" s="191"/>
      <c r="I8" s="191"/>
      <c r="J8" s="191"/>
      <c r="K8" s="191"/>
      <c r="L8" s="191"/>
    </row>
    <row r="9" spans="2:12" ht="24.75" customHeight="1">
      <c r="B9" s="61"/>
      <c r="C9" s="62"/>
      <c r="D9" s="62"/>
      <c r="E9" s="63"/>
      <c r="F9" s="63"/>
      <c r="G9" s="63"/>
      <c r="H9" s="63"/>
      <c r="I9" s="63"/>
      <c r="J9" s="63"/>
      <c r="K9" s="63"/>
      <c r="L9" s="63"/>
    </row>
    <row r="10" spans="2:12" ht="41.25" customHeight="1">
      <c r="B10" s="61" t="s">
        <v>685</v>
      </c>
      <c r="C10" s="190" t="s">
        <v>686</v>
      </c>
      <c r="D10" s="190"/>
      <c r="E10" s="191"/>
      <c r="F10" s="191"/>
      <c r="G10" s="191"/>
      <c r="H10" s="191"/>
      <c r="I10" s="191"/>
      <c r="J10" s="191"/>
      <c r="K10" s="191"/>
      <c r="L10" s="191"/>
    </row>
    <row r="11" spans="2:12" ht="22.5" customHeight="1">
      <c r="B11" s="61"/>
      <c r="C11" s="62"/>
      <c r="D11" s="62"/>
      <c r="E11" s="63"/>
      <c r="F11" s="63"/>
      <c r="G11" s="63"/>
      <c r="H11" s="63"/>
      <c r="I11" s="63"/>
      <c r="J11" s="63"/>
      <c r="K11" s="63"/>
      <c r="L11" s="63"/>
    </row>
    <row r="12" ht="13.5">
      <c r="B12" s="32"/>
    </row>
    <row r="13" spans="2:12" ht="12.75">
      <c r="B13" s="45">
        <v>3.1</v>
      </c>
      <c r="C13" s="197" t="s">
        <v>419</v>
      </c>
      <c r="D13" s="202"/>
      <c r="E13" s="202"/>
      <c r="F13" s="202"/>
      <c r="G13" s="202"/>
      <c r="H13" s="202"/>
      <c r="I13" s="202"/>
      <c r="J13" s="202"/>
      <c r="K13" s="202"/>
      <c r="L13" s="202"/>
    </row>
    <row r="14" spans="2:12" ht="29.25" customHeight="1">
      <c r="B14" s="138" t="s">
        <v>687</v>
      </c>
      <c r="C14" s="126"/>
      <c r="D14" s="126"/>
      <c r="E14" s="126"/>
      <c r="F14" s="126"/>
      <c r="G14" s="126"/>
      <c r="H14" s="126"/>
      <c r="I14" s="126"/>
      <c r="J14" s="126"/>
      <c r="K14" s="126"/>
      <c r="L14" s="126"/>
    </row>
    <row r="15" spans="2:12" ht="44.25" customHeight="1">
      <c r="B15" s="51" t="s">
        <v>688</v>
      </c>
      <c r="C15" s="125" t="s">
        <v>689</v>
      </c>
      <c r="D15" s="126"/>
      <c r="E15" s="126"/>
      <c r="F15" s="126"/>
      <c r="G15" s="126"/>
      <c r="H15" s="126"/>
      <c r="I15" s="126"/>
      <c r="J15" s="126"/>
      <c r="K15" s="126"/>
      <c r="L15" s="126"/>
    </row>
    <row r="16" spans="2:12" ht="15" customHeight="1">
      <c r="B16" s="51"/>
      <c r="C16" s="125" t="s">
        <v>690</v>
      </c>
      <c r="D16" s="126"/>
      <c r="E16" s="126"/>
      <c r="F16" s="126"/>
      <c r="G16" s="126"/>
      <c r="H16" s="126"/>
      <c r="I16" s="126"/>
      <c r="J16" s="126"/>
      <c r="K16" s="126"/>
      <c r="L16" s="126"/>
    </row>
    <row r="17" spans="2:12" ht="12.75">
      <c r="B17" s="51" t="s">
        <v>691</v>
      </c>
      <c r="C17" s="125" t="s">
        <v>692</v>
      </c>
      <c r="D17" s="126"/>
      <c r="E17" s="126"/>
      <c r="F17" s="126"/>
      <c r="G17" s="126"/>
      <c r="H17" s="126"/>
      <c r="I17" s="126"/>
      <c r="J17" s="126"/>
      <c r="K17" s="126"/>
      <c r="L17" s="126"/>
    </row>
    <row r="18" spans="2:12" ht="28.5" customHeight="1">
      <c r="B18" s="51" t="s">
        <v>693</v>
      </c>
      <c r="C18" s="125" t="s">
        <v>694</v>
      </c>
      <c r="D18" s="126"/>
      <c r="E18" s="126"/>
      <c r="F18" s="126"/>
      <c r="G18" s="126"/>
      <c r="H18" s="126"/>
      <c r="I18" s="126"/>
      <c r="J18" s="126"/>
      <c r="K18" s="126"/>
      <c r="L18" s="126"/>
    </row>
    <row r="19" spans="2:12" ht="30" customHeight="1">
      <c r="B19" s="51" t="s">
        <v>695</v>
      </c>
      <c r="C19" s="125" t="s">
        <v>696</v>
      </c>
      <c r="D19" s="126"/>
      <c r="E19" s="126"/>
      <c r="F19" s="126"/>
      <c r="G19" s="126"/>
      <c r="H19" s="126"/>
      <c r="I19" s="126"/>
      <c r="J19" s="126"/>
      <c r="K19" s="126"/>
      <c r="L19" s="126"/>
    </row>
    <row r="20" spans="2:12" ht="30" customHeight="1">
      <c r="B20" s="51" t="s">
        <v>697</v>
      </c>
      <c r="C20" s="125" t="s">
        <v>698</v>
      </c>
      <c r="D20" s="126"/>
      <c r="E20" s="126"/>
      <c r="F20" s="126"/>
      <c r="G20" s="126"/>
      <c r="H20" s="126"/>
      <c r="I20" s="126"/>
      <c r="J20" s="126"/>
      <c r="K20" s="126"/>
      <c r="L20" s="126"/>
    </row>
    <row r="21" spans="2:12" ht="43.5" customHeight="1">
      <c r="B21" s="51" t="s">
        <v>699</v>
      </c>
      <c r="C21" s="125" t="s">
        <v>700</v>
      </c>
      <c r="D21" s="126"/>
      <c r="E21" s="126"/>
      <c r="F21" s="126"/>
      <c r="G21" s="126"/>
      <c r="H21" s="126"/>
      <c r="I21" s="126"/>
      <c r="J21" s="126"/>
      <c r="K21" s="126"/>
      <c r="L21" s="126"/>
    </row>
    <row r="22" spans="2:12" ht="12.75">
      <c r="B22" s="51" t="s">
        <v>701</v>
      </c>
      <c r="C22" s="125" t="s">
        <v>509</v>
      </c>
      <c r="D22" s="126"/>
      <c r="E22" s="126"/>
      <c r="F22" s="126"/>
      <c r="G22" s="126"/>
      <c r="H22" s="126"/>
      <c r="I22" s="126"/>
      <c r="J22" s="126"/>
      <c r="K22" s="126"/>
      <c r="L22" s="126"/>
    </row>
    <row r="23" spans="2:12" ht="12.75">
      <c r="B23" s="51"/>
      <c r="C23" s="53"/>
      <c r="D23" s="54"/>
      <c r="E23" s="54"/>
      <c r="F23" s="54"/>
      <c r="G23" s="54"/>
      <c r="H23" s="54"/>
      <c r="I23" s="54"/>
      <c r="J23" s="54"/>
      <c r="K23" s="54"/>
      <c r="L23" s="54"/>
    </row>
    <row r="24" spans="2:12" ht="12.75">
      <c r="B24" s="45">
        <v>3.2</v>
      </c>
      <c r="C24" s="197" t="s">
        <v>421</v>
      </c>
      <c r="D24" s="202"/>
      <c r="E24" s="202"/>
      <c r="F24" s="202"/>
      <c r="G24" s="202"/>
      <c r="H24" s="202"/>
      <c r="I24" s="202"/>
      <c r="J24" s="202"/>
      <c r="K24" s="202"/>
      <c r="L24" s="202"/>
    </row>
    <row r="25" spans="2:12" ht="31.5" customHeight="1">
      <c r="B25" s="138" t="s">
        <v>687</v>
      </c>
      <c r="C25" s="126"/>
      <c r="D25" s="126"/>
      <c r="E25" s="126"/>
      <c r="F25" s="126"/>
      <c r="G25" s="126"/>
      <c r="H25" s="126"/>
      <c r="I25" s="126"/>
      <c r="J25" s="126"/>
      <c r="K25" s="126"/>
      <c r="L25" s="126"/>
    </row>
    <row r="26" spans="2:12" ht="40.5" customHeight="1">
      <c r="B26" s="51" t="s">
        <v>703</v>
      </c>
      <c r="C26" s="125" t="s">
        <v>704</v>
      </c>
      <c r="D26" s="126"/>
      <c r="E26" s="126"/>
      <c r="F26" s="126"/>
      <c r="G26" s="126"/>
      <c r="H26" s="126"/>
      <c r="I26" s="126"/>
      <c r="J26" s="126"/>
      <c r="K26" s="126"/>
      <c r="L26" s="126"/>
    </row>
    <row r="27" spans="2:12" ht="12.75" customHeight="1">
      <c r="B27" s="51"/>
      <c r="C27" s="125" t="s">
        <v>690</v>
      </c>
      <c r="D27" s="126"/>
      <c r="E27" s="126"/>
      <c r="F27" s="126"/>
      <c r="G27" s="126"/>
      <c r="H27" s="126"/>
      <c r="I27" s="126"/>
      <c r="J27" s="126"/>
      <c r="K27" s="126"/>
      <c r="L27" s="126"/>
    </row>
    <row r="28" spans="2:12" ht="15" customHeight="1">
      <c r="B28" s="51" t="s">
        <v>705</v>
      </c>
      <c r="C28" s="125" t="s">
        <v>692</v>
      </c>
      <c r="D28" s="126"/>
      <c r="E28" s="126"/>
      <c r="F28" s="126"/>
      <c r="G28" s="126"/>
      <c r="H28" s="126"/>
      <c r="I28" s="126"/>
      <c r="J28" s="126"/>
      <c r="K28" s="126"/>
      <c r="L28" s="126"/>
    </row>
    <row r="29" spans="2:12" ht="27.75" customHeight="1">
      <c r="B29" s="51" t="s">
        <v>706</v>
      </c>
      <c r="C29" s="125" t="s">
        <v>707</v>
      </c>
      <c r="D29" s="126"/>
      <c r="E29" s="126"/>
      <c r="F29" s="126"/>
      <c r="G29" s="126"/>
      <c r="H29" s="126"/>
      <c r="I29" s="126"/>
      <c r="J29" s="126"/>
      <c r="K29" s="126"/>
      <c r="L29" s="126"/>
    </row>
    <row r="30" spans="2:12" ht="27" customHeight="1">
      <c r="B30" s="51" t="s">
        <v>708</v>
      </c>
      <c r="C30" s="125" t="s">
        <v>709</v>
      </c>
      <c r="D30" s="126"/>
      <c r="E30" s="126"/>
      <c r="F30" s="126"/>
      <c r="G30" s="126"/>
      <c r="H30" s="126"/>
      <c r="I30" s="126"/>
      <c r="J30" s="126"/>
      <c r="K30" s="126"/>
      <c r="L30" s="126"/>
    </row>
    <row r="31" spans="2:12" ht="27" customHeight="1">
      <c r="B31" s="51" t="s">
        <v>710</v>
      </c>
      <c r="C31" s="125" t="s">
        <v>711</v>
      </c>
      <c r="D31" s="126"/>
      <c r="E31" s="126"/>
      <c r="F31" s="126"/>
      <c r="G31" s="126"/>
      <c r="H31" s="126"/>
      <c r="I31" s="126"/>
      <c r="J31" s="126"/>
      <c r="K31" s="126"/>
      <c r="L31" s="126"/>
    </row>
    <row r="32" spans="2:12" ht="39.75" customHeight="1">
      <c r="B32" s="51" t="s">
        <v>712</v>
      </c>
      <c r="C32" s="125" t="s">
        <v>700</v>
      </c>
      <c r="D32" s="126"/>
      <c r="E32" s="126"/>
      <c r="F32" s="126"/>
      <c r="G32" s="126"/>
      <c r="H32" s="126"/>
      <c r="I32" s="126"/>
      <c r="J32" s="126"/>
      <c r="K32" s="126"/>
      <c r="L32" s="126"/>
    </row>
    <row r="33" spans="2:12" ht="12.75">
      <c r="B33" s="51" t="s">
        <v>713</v>
      </c>
      <c r="C33" s="125" t="s">
        <v>702</v>
      </c>
      <c r="D33" s="126"/>
      <c r="E33" s="126"/>
      <c r="F33" s="126"/>
      <c r="G33" s="126"/>
      <c r="H33" s="126"/>
      <c r="I33" s="126"/>
      <c r="J33" s="126"/>
      <c r="K33" s="126"/>
      <c r="L33" s="126"/>
    </row>
    <row r="34" spans="2:12" ht="12.75">
      <c r="B34" s="51"/>
      <c r="C34" s="53"/>
      <c r="D34" s="54"/>
      <c r="E34" s="54"/>
      <c r="F34" s="54"/>
      <c r="G34" s="54"/>
      <c r="H34" s="54"/>
      <c r="I34" s="54"/>
      <c r="J34" s="54"/>
      <c r="K34" s="54"/>
      <c r="L34" s="54"/>
    </row>
    <row r="35" spans="2:12" ht="12.75">
      <c r="B35" s="45">
        <v>3.3</v>
      </c>
      <c r="C35" s="197" t="s">
        <v>423</v>
      </c>
      <c r="D35" s="202"/>
      <c r="E35" s="202"/>
      <c r="F35" s="202"/>
      <c r="G35" s="202"/>
      <c r="H35" s="202"/>
      <c r="I35" s="202"/>
      <c r="J35" s="202"/>
      <c r="K35" s="202"/>
      <c r="L35" s="202"/>
    </row>
    <row r="36" spans="2:12" ht="30.75" customHeight="1">
      <c r="B36" s="138" t="s">
        <v>714</v>
      </c>
      <c r="C36" s="126"/>
      <c r="D36" s="126"/>
      <c r="E36" s="126"/>
      <c r="F36" s="126"/>
      <c r="G36" s="126"/>
      <c r="H36" s="126"/>
      <c r="I36" s="126"/>
      <c r="J36" s="126"/>
      <c r="K36" s="126"/>
      <c r="L36" s="126"/>
    </row>
    <row r="37" spans="2:12" ht="41.25" customHeight="1">
      <c r="B37" s="51" t="s">
        <v>715</v>
      </c>
      <c r="C37" s="125" t="s">
        <v>716</v>
      </c>
      <c r="D37" s="126"/>
      <c r="E37" s="126"/>
      <c r="F37" s="126"/>
      <c r="G37" s="126"/>
      <c r="H37" s="126"/>
      <c r="I37" s="126"/>
      <c r="J37" s="126"/>
      <c r="K37" s="126"/>
      <c r="L37" s="126"/>
    </row>
    <row r="38" spans="2:12" ht="12.75" customHeight="1">
      <c r="B38" s="51"/>
      <c r="C38" s="125" t="s">
        <v>690</v>
      </c>
      <c r="D38" s="126"/>
      <c r="E38" s="126"/>
      <c r="F38" s="126"/>
      <c r="G38" s="126"/>
      <c r="H38" s="126"/>
      <c r="I38" s="126"/>
      <c r="J38" s="126"/>
      <c r="K38" s="126"/>
      <c r="L38" s="126"/>
    </row>
    <row r="39" spans="2:12" ht="17.25" customHeight="1">
      <c r="B39" s="51" t="s">
        <v>717</v>
      </c>
      <c r="C39" s="125" t="s">
        <v>692</v>
      </c>
      <c r="D39" s="126"/>
      <c r="E39" s="126"/>
      <c r="F39" s="126"/>
      <c r="G39" s="126"/>
      <c r="H39" s="126"/>
      <c r="I39" s="126"/>
      <c r="J39" s="126"/>
      <c r="K39" s="126"/>
      <c r="L39" s="126"/>
    </row>
    <row r="40" spans="2:12" ht="27.75" customHeight="1">
      <c r="B40" s="51" t="s">
        <v>718</v>
      </c>
      <c r="C40" s="125" t="s">
        <v>694</v>
      </c>
      <c r="D40" s="126"/>
      <c r="E40" s="126"/>
      <c r="F40" s="126"/>
      <c r="G40" s="126"/>
      <c r="H40" s="126"/>
      <c r="I40" s="126"/>
      <c r="J40" s="126"/>
      <c r="K40" s="126"/>
      <c r="L40" s="126"/>
    </row>
    <row r="41" spans="2:12" ht="27" customHeight="1">
      <c r="B41" s="51" t="s">
        <v>719</v>
      </c>
      <c r="C41" s="125" t="s">
        <v>85</v>
      </c>
      <c r="D41" s="126"/>
      <c r="E41" s="126"/>
      <c r="F41" s="126"/>
      <c r="G41" s="126"/>
      <c r="H41" s="126"/>
      <c r="I41" s="126"/>
      <c r="J41" s="126"/>
      <c r="K41" s="126"/>
      <c r="L41" s="126"/>
    </row>
    <row r="42" spans="2:12" ht="30.75" customHeight="1">
      <c r="B42" s="51" t="s">
        <v>86</v>
      </c>
      <c r="C42" s="125" t="s">
        <v>87</v>
      </c>
      <c r="D42" s="126"/>
      <c r="E42" s="126"/>
      <c r="F42" s="126"/>
      <c r="G42" s="126"/>
      <c r="H42" s="126"/>
      <c r="I42" s="126"/>
      <c r="J42" s="126"/>
      <c r="K42" s="126"/>
      <c r="L42" s="126"/>
    </row>
    <row r="43" spans="2:12" ht="41.25" customHeight="1">
      <c r="B43" s="51" t="s">
        <v>88</v>
      </c>
      <c r="C43" s="125" t="s">
        <v>700</v>
      </c>
      <c r="D43" s="126"/>
      <c r="E43" s="126"/>
      <c r="F43" s="126"/>
      <c r="G43" s="126"/>
      <c r="H43" s="126"/>
      <c r="I43" s="126"/>
      <c r="J43" s="126"/>
      <c r="K43" s="126"/>
      <c r="L43" s="126"/>
    </row>
    <row r="44" spans="2:12" ht="12.75">
      <c r="B44" s="51" t="s">
        <v>89</v>
      </c>
      <c r="C44" s="125" t="s">
        <v>702</v>
      </c>
      <c r="D44" s="126"/>
      <c r="E44" s="126"/>
      <c r="F44" s="126"/>
      <c r="G44" s="126"/>
      <c r="H44" s="126"/>
      <c r="I44" s="126"/>
      <c r="J44" s="126"/>
      <c r="K44" s="126"/>
      <c r="L44" s="126"/>
    </row>
    <row r="45" spans="2:12" ht="12.75">
      <c r="B45" s="51"/>
      <c r="C45" s="53"/>
      <c r="D45" s="54"/>
      <c r="E45" s="54"/>
      <c r="F45" s="54"/>
      <c r="G45" s="54"/>
      <c r="H45" s="54"/>
      <c r="I45" s="54"/>
      <c r="J45" s="54"/>
      <c r="K45" s="54"/>
      <c r="L45" s="54"/>
    </row>
    <row r="46" spans="2:12" ht="12.75">
      <c r="B46" s="45">
        <v>3.4</v>
      </c>
      <c r="C46" s="197" t="s">
        <v>424</v>
      </c>
      <c r="D46" s="202"/>
      <c r="E46" s="202"/>
      <c r="F46" s="202"/>
      <c r="G46" s="202"/>
      <c r="H46" s="202"/>
      <c r="I46" s="202"/>
      <c r="J46" s="202"/>
      <c r="K46" s="202"/>
      <c r="L46" s="202"/>
    </row>
    <row r="47" spans="2:12" ht="30.75" customHeight="1">
      <c r="B47" s="138" t="s">
        <v>90</v>
      </c>
      <c r="C47" s="126"/>
      <c r="D47" s="126"/>
      <c r="E47" s="126"/>
      <c r="F47" s="126"/>
      <c r="G47" s="126"/>
      <c r="H47" s="126"/>
      <c r="I47" s="126"/>
      <c r="J47" s="126"/>
      <c r="K47" s="126"/>
      <c r="L47" s="126"/>
    </row>
    <row r="48" spans="2:12" ht="42" customHeight="1">
      <c r="B48" s="51" t="s">
        <v>91</v>
      </c>
      <c r="C48" s="125" t="s">
        <v>92</v>
      </c>
      <c r="D48" s="126"/>
      <c r="E48" s="126"/>
      <c r="F48" s="126"/>
      <c r="G48" s="126"/>
      <c r="H48" s="126"/>
      <c r="I48" s="126"/>
      <c r="J48" s="126"/>
      <c r="K48" s="126"/>
      <c r="L48" s="126"/>
    </row>
    <row r="49" spans="2:12" ht="12.75" customHeight="1">
      <c r="B49" s="51"/>
      <c r="C49" s="125" t="s">
        <v>690</v>
      </c>
      <c r="D49" s="126"/>
      <c r="E49" s="126"/>
      <c r="F49" s="126"/>
      <c r="G49" s="126"/>
      <c r="H49" s="126"/>
      <c r="I49" s="126"/>
      <c r="J49" s="126"/>
      <c r="K49" s="126"/>
      <c r="L49" s="126"/>
    </row>
    <row r="50" spans="2:12" ht="14.25" customHeight="1">
      <c r="B50" s="51" t="s">
        <v>93</v>
      </c>
      <c r="C50" s="125" t="s">
        <v>692</v>
      </c>
      <c r="D50" s="126"/>
      <c r="E50" s="126"/>
      <c r="F50" s="126"/>
      <c r="G50" s="126"/>
      <c r="H50" s="126"/>
      <c r="I50" s="126"/>
      <c r="J50" s="126"/>
      <c r="K50" s="126"/>
      <c r="L50" s="126"/>
    </row>
    <row r="51" spans="2:12" ht="27.75" customHeight="1">
      <c r="B51" s="51" t="s">
        <v>94</v>
      </c>
      <c r="C51" s="125" t="s">
        <v>694</v>
      </c>
      <c r="D51" s="126"/>
      <c r="E51" s="126"/>
      <c r="F51" s="126"/>
      <c r="G51" s="126"/>
      <c r="H51" s="126"/>
      <c r="I51" s="126"/>
      <c r="J51" s="126"/>
      <c r="K51" s="126"/>
      <c r="L51" s="126"/>
    </row>
    <row r="52" spans="2:12" ht="27" customHeight="1">
      <c r="B52" s="51" t="s">
        <v>95</v>
      </c>
      <c r="C52" s="125" t="s">
        <v>85</v>
      </c>
      <c r="D52" s="126"/>
      <c r="E52" s="126"/>
      <c r="F52" s="126"/>
      <c r="G52" s="126"/>
      <c r="H52" s="126"/>
      <c r="I52" s="126"/>
      <c r="J52" s="126"/>
      <c r="K52" s="126"/>
      <c r="L52" s="126"/>
    </row>
    <row r="53" spans="2:12" ht="27.75" customHeight="1">
      <c r="B53" s="51" t="s">
        <v>96</v>
      </c>
      <c r="C53" s="125" t="s">
        <v>87</v>
      </c>
      <c r="D53" s="126"/>
      <c r="E53" s="126"/>
      <c r="F53" s="126"/>
      <c r="G53" s="126"/>
      <c r="H53" s="126"/>
      <c r="I53" s="126"/>
      <c r="J53" s="126"/>
      <c r="K53" s="126"/>
      <c r="L53" s="126"/>
    </row>
    <row r="54" spans="2:12" ht="39.75" customHeight="1">
      <c r="B54" s="51" t="s">
        <v>97</v>
      </c>
      <c r="C54" s="125" t="s">
        <v>700</v>
      </c>
      <c r="D54" s="126"/>
      <c r="E54" s="126"/>
      <c r="F54" s="126"/>
      <c r="G54" s="126"/>
      <c r="H54" s="126"/>
      <c r="I54" s="126"/>
      <c r="J54" s="126"/>
      <c r="K54" s="126"/>
      <c r="L54" s="126"/>
    </row>
    <row r="55" spans="2:12" ht="12.75">
      <c r="B55" s="51" t="s">
        <v>98</v>
      </c>
      <c r="C55" s="125" t="s">
        <v>702</v>
      </c>
      <c r="D55" s="126"/>
      <c r="E55" s="126"/>
      <c r="F55" s="126"/>
      <c r="G55" s="126"/>
      <c r="H55" s="126"/>
      <c r="I55" s="126"/>
      <c r="J55" s="126"/>
      <c r="K55" s="126"/>
      <c r="L55" s="126"/>
    </row>
    <row r="56" spans="2:3" ht="12.75">
      <c r="B56" s="51"/>
      <c r="C56" s="33"/>
    </row>
    <row r="57" spans="2:12" ht="12.75">
      <c r="B57" s="45">
        <v>3.5</v>
      </c>
      <c r="C57" s="197" t="s">
        <v>99</v>
      </c>
      <c r="D57" s="202"/>
      <c r="E57" s="202"/>
      <c r="F57" s="202"/>
      <c r="G57" s="202"/>
      <c r="H57" s="202"/>
      <c r="I57" s="202"/>
      <c r="J57" s="202"/>
      <c r="K57" s="202"/>
      <c r="L57" s="202"/>
    </row>
    <row r="58" spans="2:12" ht="30.75" customHeight="1">
      <c r="B58" s="138" t="s">
        <v>100</v>
      </c>
      <c r="C58" s="126"/>
      <c r="D58" s="126"/>
      <c r="E58" s="126"/>
      <c r="F58" s="126"/>
      <c r="G58" s="126"/>
      <c r="H58" s="126"/>
      <c r="I58" s="126"/>
      <c r="J58" s="126"/>
      <c r="K58" s="126"/>
      <c r="L58" s="126"/>
    </row>
    <row r="59" spans="2:12" ht="40.5" customHeight="1">
      <c r="B59" s="51" t="s">
        <v>101</v>
      </c>
      <c r="C59" s="125" t="s">
        <v>102</v>
      </c>
      <c r="D59" s="126"/>
      <c r="E59" s="126"/>
      <c r="F59" s="126"/>
      <c r="G59" s="126"/>
      <c r="H59" s="126"/>
      <c r="I59" s="126"/>
      <c r="J59" s="126"/>
      <c r="K59" s="126"/>
      <c r="L59" s="126"/>
    </row>
    <row r="60" spans="2:12" ht="12.75" customHeight="1">
      <c r="B60" s="51"/>
      <c r="C60" s="125" t="s">
        <v>690</v>
      </c>
      <c r="D60" s="126"/>
      <c r="E60" s="126"/>
      <c r="F60" s="126"/>
      <c r="G60" s="126"/>
      <c r="H60" s="126"/>
      <c r="I60" s="126"/>
      <c r="J60" s="126"/>
      <c r="K60" s="126"/>
      <c r="L60" s="126"/>
    </row>
    <row r="61" spans="2:12" ht="12.75">
      <c r="B61" s="51" t="s">
        <v>103</v>
      </c>
      <c r="C61" s="125" t="s">
        <v>692</v>
      </c>
      <c r="D61" s="126"/>
      <c r="E61" s="126"/>
      <c r="F61" s="126"/>
      <c r="G61" s="126"/>
      <c r="H61" s="126"/>
      <c r="I61" s="126"/>
      <c r="J61" s="126"/>
      <c r="K61" s="126"/>
      <c r="L61" s="126"/>
    </row>
    <row r="62" spans="2:12" ht="27.75" customHeight="1">
      <c r="B62" s="51" t="s">
        <v>104</v>
      </c>
      <c r="C62" s="125" t="s">
        <v>694</v>
      </c>
      <c r="D62" s="126"/>
      <c r="E62" s="126"/>
      <c r="F62" s="126"/>
      <c r="G62" s="126"/>
      <c r="H62" s="126"/>
      <c r="I62" s="126"/>
      <c r="J62" s="126"/>
      <c r="K62" s="126"/>
      <c r="L62" s="126"/>
    </row>
    <row r="63" spans="2:12" ht="28.5" customHeight="1">
      <c r="B63" s="51" t="s">
        <v>105</v>
      </c>
      <c r="C63" s="125" t="s">
        <v>709</v>
      </c>
      <c r="D63" s="126"/>
      <c r="E63" s="126"/>
      <c r="F63" s="126"/>
      <c r="G63" s="126"/>
      <c r="H63" s="126"/>
      <c r="I63" s="126"/>
      <c r="J63" s="126"/>
      <c r="K63" s="126"/>
      <c r="L63" s="126"/>
    </row>
    <row r="64" spans="2:12" ht="27.75" customHeight="1">
      <c r="B64" s="51" t="s">
        <v>106</v>
      </c>
      <c r="C64" s="125" t="s">
        <v>711</v>
      </c>
      <c r="D64" s="126"/>
      <c r="E64" s="126"/>
      <c r="F64" s="126"/>
      <c r="G64" s="126"/>
      <c r="H64" s="126"/>
      <c r="I64" s="126"/>
      <c r="J64" s="126"/>
      <c r="K64" s="126"/>
      <c r="L64" s="126"/>
    </row>
    <row r="65" spans="2:12" ht="40.5" customHeight="1">
      <c r="B65" s="51" t="s">
        <v>107</v>
      </c>
      <c r="C65" s="125" t="s">
        <v>700</v>
      </c>
      <c r="D65" s="126"/>
      <c r="E65" s="126"/>
      <c r="F65" s="126"/>
      <c r="G65" s="126"/>
      <c r="H65" s="126"/>
      <c r="I65" s="126"/>
      <c r="J65" s="126"/>
      <c r="K65" s="126"/>
      <c r="L65" s="126"/>
    </row>
    <row r="66" spans="2:12" ht="15.75" customHeight="1">
      <c r="B66" s="51" t="s">
        <v>108</v>
      </c>
      <c r="C66" s="125" t="s">
        <v>702</v>
      </c>
      <c r="D66" s="126"/>
      <c r="E66" s="126"/>
      <c r="F66" s="126"/>
      <c r="G66" s="126"/>
      <c r="H66" s="126"/>
      <c r="I66" s="126"/>
      <c r="J66" s="126"/>
      <c r="K66" s="126"/>
      <c r="L66" s="126"/>
    </row>
    <row r="67" spans="2:12" ht="12.75">
      <c r="B67" s="51"/>
      <c r="C67" s="53"/>
      <c r="D67" s="54"/>
      <c r="E67" s="54"/>
      <c r="F67" s="54"/>
      <c r="G67" s="54"/>
      <c r="H67" s="54"/>
      <c r="I67" s="54"/>
      <c r="J67" s="54"/>
      <c r="K67" s="54"/>
      <c r="L67" s="54"/>
    </row>
    <row r="68" spans="2:12" ht="12.75">
      <c r="B68" s="45">
        <v>3.6</v>
      </c>
      <c r="C68" s="197" t="s">
        <v>428</v>
      </c>
      <c r="D68" s="202"/>
      <c r="E68" s="202"/>
      <c r="F68" s="202"/>
      <c r="G68" s="202"/>
      <c r="H68" s="202"/>
      <c r="I68" s="202"/>
      <c r="J68" s="202"/>
      <c r="K68" s="202"/>
      <c r="L68" s="202"/>
    </row>
    <row r="69" spans="2:12" ht="31.5" customHeight="1">
      <c r="B69" s="138" t="s">
        <v>687</v>
      </c>
      <c r="C69" s="126"/>
      <c r="D69" s="126"/>
      <c r="E69" s="126"/>
      <c r="F69" s="126"/>
      <c r="G69" s="126"/>
      <c r="H69" s="126"/>
      <c r="I69" s="126"/>
      <c r="J69" s="126"/>
      <c r="K69" s="126"/>
      <c r="L69" s="126"/>
    </row>
    <row r="70" spans="2:12" ht="34.5" customHeight="1">
      <c r="B70" s="51" t="s">
        <v>429</v>
      </c>
      <c r="C70" s="125" t="s">
        <v>109</v>
      </c>
      <c r="D70" s="126"/>
      <c r="E70" s="126"/>
      <c r="F70" s="126"/>
      <c r="G70" s="126"/>
      <c r="H70" s="126"/>
      <c r="I70" s="126"/>
      <c r="J70" s="126"/>
      <c r="K70" s="126"/>
      <c r="L70" s="126"/>
    </row>
    <row r="71" spans="2:12" ht="12.75">
      <c r="B71" s="51"/>
      <c r="C71" s="125" t="s">
        <v>110</v>
      </c>
      <c r="D71" s="126"/>
      <c r="E71" s="126"/>
      <c r="F71" s="126"/>
      <c r="G71" s="126"/>
      <c r="H71" s="126"/>
      <c r="I71" s="126"/>
      <c r="J71" s="126"/>
      <c r="K71" s="126"/>
      <c r="L71" s="126"/>
    </row>
    <row r="72" spans="2:4" ht="12.75">
      <c r="B72" s="51"/>
      <c r="C72" s="73"/>
      <c r="D72" s="74"/>
    </row>
    <row r="73" spans="2:12" ht="12.75">
      <c r="B73" s="51" t="s">
        <v>111</v>
      </c>
      <c r="C73" s="125" t="s">
        <v>112</v>
      </c>
      <c r="D73" s="175"/>
      <c r="E73" s="175"/>
      <c r="F73" s="175"/>
      <c r="G73" s="175"/>
      <c r="H73" s="175"/>
      <c r="I73" s="175"/>
      <c r="J73" s="175"/>
      <c r="K73" s="198"/>
      <c r="L73" s="198"/>
    </row>
    <row r="74" spans="2:12" ht="12.75" customHeight="1">
      <c r="B74" s="51" t="s">
        <v>113</v>
      </c>
      <c r="C74" s="125" t="s">
        <v>459</v>
      </c>
      <c r="D74" s="175"/>
      <c r="E74" s="175"/>
      <c r="F74" s="175"/>
      <c r="G74" s="175"/>
      <c r="H74" s="175"/>
      <c r="I74" s="175"/>
      <c r="J74" s="175"/>
      <c r="K74" s="198"/>
      <c r="L74" s="198"/>
    </row>
    <row r="75" spans="2:12" ht="12.75" customHeight="1">
      <c r="B75" s="51" t="s">
        <v>114</v>
      </c>
      <c r="C75" s="125" t="s">
        <v>462</v>
      </c>
      <c r="D75" s="175"/>
      <c r="E75" s="175"/>
      <c r="F75" s="175"/>
      <c r="G75" s="175"/>
      <c r="H75" s="175"/>
      <c r="I75" s="175"/>
      <c r="J75" s="175"/>
      <c r="K75" s="198"/>
      <c r="L75" s="198"/>
    </row>
    <row r="76" ht="12.75">
      <c r="B76" s="51"/>
    </row>
    <row r="77" spans="2:12" ht="55.5" customHeight="1">
      <c r="B77" s="51" t="s">
        <v>433</v>
      </c>
      <c r="C77" s="125" t="s">
        <v>115</v>
      </c>
      <c r="D77" s="126"/>
      <c r="E77" s="126"/>
      <c r="F77" s="126"/>
      <c r="G77" s="126"/>
      <c r="H77" s="126"/>
      <c r="I77" s="126"/>
      <c r="J77" s="126"/>
      <c r="K77" s="126"/>
      <c r="L77" s="126"/>
    </row>
    <row r="78" spans="2:12" ht="15" customHeight="1">
      <c r="B78" s="51"/>
      <c r="C78" s="125" t="s">
        <v>116</v>
      </c>
      <c r="D78" s="126"/>
      <c r="E78" s="126"/>
      <c r="F78" s="126"/>
      <c r="G78" s="126"/>
      <c r="H78" s="126"/>
      <c r="I78" s="126"/>
      <c r="J78" s="126"/>
      <c r="K78" s="126"/>
      <c r="L78" s="126"/>
    </row>
    <row r="79" spans="2:12" ht="66" customHeight="1">
      <c r="B79" s="51" t="s">
        <v>436</v>
      </c>
      <c r="C79" s="125" t="s">
        <v>117</v>
      </c>
      <c r="D79" s="126"/>
      <c r="E79" s="126"/>
      <c r="F79" s="126"/>
      <c r="G79" s="126"/>
      <c r="H79" s="126"/>
      <c r="I79" s="126"/>
      <c r="J79" s="126"/>
      <c r="K79" s="126"/>
      <c r="L79" s="126"/>
    </row>
    <row r="80" spans="2:12" ht="56.25" customHeight="1">
      <c r="B80" s="51" t="s">
        <v>118</v>
      </c>
      <c r="C80" s="125" t="s">
        <v>119</v>
      </c>
      <c r="D80" s="126"/>
      <c r="E80" s="126"/>
      <c r="F80" s="126"/>
      <c r="G80" s="126"/>
      <c r="H80" s="126"/>
      <c r="I80" s="126"/>
      <c r="J80" s="126"/>
      <c r="K80" s="126"/>
      <c r="L80" s="126"/>
    </row>
    <row r="81" spans="2:12" ht="42.75" customHeight="1">
      <c r="B81" s="51" t="s">
        <v>120</v>
      </c>
      <c r="C81" s="125" t="s">
        <v>121</v>
      </c>
      <c r="D81" s="126"/>
      <c r="E81" s="126"/>
      <c r="F81" s="126"/>
      <c r="G81" s="126"/>
      <c r="H81" s="126"/>
      <c r="I81" s="126"/>
      <c r="J81" s="126"/>
      <c r="K81" s="126"/>
      <c r="L81" s="126"/>
    </row>
    <row r="82" spans="2:3" ht="12.75">
      <c r="B82" s="51"/>
      <c r="C82" s="33"/>
    </row>
    <row r="83" spans="2:12" ht="12.75">
      <c r="B83" s="45">
        <v>3.7</v>
      </c>
      <c r="C83" s="197" t="s">
        <v>439</v>
      </c>
      <c r="D83" s="202"/>
      <c r="E83" s="202"/>
      <c r="F83" s="202"/>
      <c r="G83" s="202"/>
      <c r="H83" s="202"/>
      <c r="I83" s="202"/>
      <c r="J83" s="202"/>
      <c r="K83" s="202"/>
      <c r="L83" s="202">
        <f>L92</f>
        <v>0</v>
      </c>
    </row>
    <row r="84" spans="2:12" s="37" customFormat="1" ht="12.75">
      <c r="B84" s="92"/>
      <c r="C84" s="93"/>
      <c r="D84" s="101"/>
      <c r="E84" s="101"/>
      <c r="F84" s="101"/>
      <c r="G84" s="101"/>
      <c r="H84" s="101"/>
      <c r="I84" s="101"/>
      <c r="J84" s="101"/>
      <c r="K84" s="101"/>
      <c r="L84" s="82"/>
    </row>
    <row r="85" spans="2:12" ht="30" customHeight="1">
      <c r="B85" s="51" t="s">
        <v>122</v>
      </c>
      <c r="C85" s="125" t="s">
        <v>123</v>
      </c>
      <c r="D85" s="126"/>
      <c r="E85" s="126"/>
      <c r="F85" s="126"/>
      <c r="G85" s="126"/>
      <c r="H85" s="126"/>
      <c r="I85" s="126"/>
      <c r="J85" s="126"/>
      <c r="K85" s="126"/>
      <c r="L85" s="126"/>
    </row>
    <row r="86" spans="3:12" s="64" customFormat="1" ht="12.75">
      <c r="C86" s="80"/>
      <c r="D86" s="81"/>
      <c r="E86" s="80"/>
      <c r="F86" s="200"/>
      <c r="G86" s="201"/>
      <c r="H86" s="79" t="s">
        <v>124</v>
      </c>
      <c r="I86" s="110"/>
      <c r="J86" s="79" t="s">
        <v>125</v>
      </c>
      <c r="K86" s="198"/>
      <c r="L86" s="198"/>
    </row>
    <row r="87" ht="12.75">
      <c r="B87" s="33"/>
    </row>
    <row r="88" spans="2:12" ht="30" customHeight="1">
      <c r="B88" s="51" t="s">
        <v>126</v>
      </c>
      <c r="C88" s="125" t="s">
        <v>127</v>
      </c>
      <c r="D88" s="175"/>
      <c r="E88" s="175"/>
      <c r="F88" s="175"/>
      <c r="G88" s="175"/>
      <c r="H88" s="175"/>
      <c r="I88" s="175"/>
      <c r="J88" s="175"/>
      <c r="K88" s="198"/>
      <c r="L88" s="198"/>
    </row>
    <row r="89" ht="12.75">
      <c r="B89" s="33"/>
    </row>
    <row r="90" spans="2:12" ht="30" customHeight="1">
      <c r="B90" s="51" t="s">
        <v>128</v>
      </c>
      <c r="C90" s="125" t="s">
        <v>129</v>
      </c>
      <c r="D90" s="175"/>
      <c r="E90" s="175"/>
      <c r="F90" s="175"/>
      <c r="G90" s="175"/>
      <c r="H90" s="175"/>
      <c r="I90" s="175"/>
      <c r="J90" s="175"/>
      <c r="K90" s="199"/>
      <c r="L90" s="199"/>
    </row>
    <row r="91" ht="12.75">
      <c r="B91" s="33"/>
    </row>
    <row r="92" spans="2:12" ht="12.75">
      <c r="B92" s="51" t="s">
        <v>130</v>
      </c>
      <c r="C92" s="160" t="s">
        <v>131</v>
      </c>
      <c r="D92" s="160"/>
      <c r="E92" s="160"/>
      <c r="F92" s="160"/>
      <c r="G92" s="160"/>
      <c r="H92" s="160"/>
      <c r="I92" s="160"/>
      <c r="J92" s="160"/>
      <c r="K92" s="160"/>
      <c r="L92" s="112">
        <f>IF(K90&gt;=0.2,2,0)</f>
        <v>0</v>
      </c>
    </row>
    <row r="93" ht="12.75">
      <c r="B93" s="33"/>
    </row>
    <row r="94" spans="2:12" ht="30.75" customHeight="1">
      <c r="B94" s="51" t="s">
        <v>132</v>
      </c>
      <c r="C94" s="125" t="s">
        <v>133</v>
      </c>
      <c r="D94" s="125"/>
      <c r="E94" s="125"/>
      <c r="F94" s="125"/>
      <c r="G94" s="125"/>
      <c r="H94" s="125"/>
      <c r="I94" s="125"/>
      <c r="J94" s="125"/>
      <c r="K94" s="125"/>
      <c r="L94" s="125"/>
    </row>
    <row r="95" spans="2:12" ht="32.25" customHeight="1">
      <c r="B95" s="51" t="s">
        <v>134</v>
      </c>
      <c r="C95" s="125" t="s">
        <v>135</v>
      </c>
      <c r="D95" s="125"/>
      <c r="E95" s="125"/>
      <c r="F95" s="125"/>
      <c r="G95" s="125"/>
      <c r="H95" s="125"/>
      <c r="I95" s="125"/>
      <c r="J95" s="125"/>
      <c r="K95" s="125"/>
      <c r="L95" s="125"/>
    </row>
    <row r="96" spans="2:3" ht="12.75">
      <c r="B96" s="51"/>
      <c r="C96" s="33"/>
    </row>
    <row r="97" spans="2:12" ht="12.75">
      <c r="B97" s="45">
        <v>3.8</v>
      </c>
      <c r="C97" s="197" t="s">
        <v>136</v>
      </c>
      <c r="D97" s="202"/>
      <c r="E97" s="202"/>
      <c r="F97" s="202"/>
      <c r="G97" s="202"/>
      <c r="H97" s="202"/>
      <c r="I97" s="202"/>
      <c r="J97" s="202"/>
      <c r="K97" s="202"/>
      <c r="L97" s="202" t="e">
        <f>L102+L103+L104+L105+L106+L111+L112+L113+#REF!</f>
        <v>#REF!</v>
      </c>
    </row>
    <row r="98" spans="2:12" s="37" customFormat="1" ht="12.75">
      <c r="B98" s="92"/>
      <c r="C98" s="93"/>
      <c r="D98" s="93"/>
      <c r="E98" s="93"/>
      <c r="F98" s="93"/>
      <c r="G98" s="93"/>
      <c r="H98" s="93"/>
      <c r="I98" s="93"/>
      <c r="J98" s="93"/>
      <c r="K98" s="94"/>
      <c r="L98" s="82"/>
    </row>
    <row r="99" spans="2:12" ht="29.25" customHeight="1">
      <c r="B99" s="51" t="s">
        <v>137</v>
      </c>
      <c r="C99" s="125" t="s">
        <v>138</v>
      </c>
      <c r="D99" s="125"/>
      <c r="E99" s="125"/>
      <c r="F99" s="125"/>
      <c r="G99" s="125"/>
      <c r="H99" s="125"/>
      <c r="I99" s="125"/>
      <c r="J99" s="125"/>
      <c r="K99" s="125"/>
      <c r="L99" s="125"/>
    </row>
    <row r="100" spans="2:12" ht="30.75" customHeight="1">
      <c r="B100" s="51" t="s">
        <v>139</v>
      </c>
      <c r="C100" s="125" t="s">
        <v>140</v>
      </c>
      <c r="D100" s="125"/>
      <c r="E100" s="125"/>
      <c r="F100" s="125"/>
      <c r="G100" s="125"/>
      <c r="H100" s="125"/>
      <c r="I100" s="125"/>
      <c r="J100" s="125"/>
      <c r="K100" s="125"/>
      <c r="L100" s="125"/>
    </row>
    <row r="101" spans="2:12" ht="17.25" customHeight="1">
      <c r="B101" s="51" t="s">
        <v>141</v>
      </c>
      <c r="C101" s="125" t="s">
        <v>142</v>
      </c>
      <c r="D101" s="125"/>
      <c r="E101" s="125"/>
      <c r="F101" s="125"/>
      <c r="G101" s="125"/>
      <c r="H101" s="125"/>
      <c r="I101" s="125"/>
      <c r="J101" s="125"/>
      <c r="K101" s="125"/>
      <c r="L101" s="125"/>
    </row>
    <row r="102" spans="2:12" ht="13.5" customHeight="1">
      <c r="B102" s="51"/>
      <c r="C102" s="160" t="s">
        <v>419</v>
      </c>
      <c r="D102" s="160"/>
      <c r="E102" s="160"/>
      <c r="F102" s="160"/>
      <c r="G102" s="160"/>
      <c r="H102" s="160"/>
      <c r="I102" s="160"/>
      <c r="J102" s="160"/>
      <c r="K102" s="160"/>
      <c r="L102" s="99"/>
    </row>
    <row r="103" spans="2:12" ht="12.75">
      <c r="B103" s="51"/>
      <c r="C103" s="160" t="s">
        <v>421</v>
      </c>
      <c r="D103" s="160"/>
      <c r="E103" s="160"/>
      <c r="F103" s="160"/>
      <c r="G103" s="160"/>
      <c r="H103" s="160"/>
      <c r="I103" s="160"/>
      <c r="J103" s="160"/>
      <c r="K103" s="160"/>
      <c r="L103" s="99"/>
    </row>
    <row r="104" spans="2:12" ht="12.75">
      <c r="B104" s="51"/>
      <c r="C104" s="160" t="s">
        <v>423</v>
      </c>
      <c r="D104" s="160"/>
      <c r="E104" s="160"/>
      <c r="F104" s="160"/>
      <c r="G104" s="160"/>
      <c r="H104" s="160"/>
      <c r="I104" s="160"/>
      <c r="J104" s="160"/>
      <c r="K104" s="160"/>
      <c r="L104" s="99"/>
    </row>
    <row r="105" spans="2:12" ht="12.75">
      <c r="B105" s="51"/>
      <c r="C105" s="160" t="s">
        <v>424</v>
      </c>
      <c r="D105" s="160"/>
      <c r="E105" s="160"/>
      <c r="F105" s="160"/>
      <c r="G105" s="160"/>
      <c r="H105" s="160"/>
      <c r="I105" s="160"/>
      <c r="J105" s="160"/>
      <c r="K105" s="160"/>
      <c r="L105" s="99"/>
    </row>
    <row r="106" spans="2:12" ht="12.75">
      <c r="B106" s="51"/>
      <c r="C106" s="160" t="s">
        <v>143</v>
      </c>
      <c r="D106" s="160"/>
      <c r="E106" s="160"/>
      <c r="F106" s="160"/>
      <c r="G106" s="160"/>
      <c r="H106" s="160"/>
      <c r="I106" s="160"/>
      <c r="J106" s="160"/>
      <c r="K106" s="160"/>
      <c r="L106" s="99"/>
    </row>
    <row r="107" spans="2:12" ht="12.75">
      <c r="B107" s="51"/>
      <c r="C107" s="3"/>
      <c r="D107" s="3"/>
      <c r="E107" s="3"/>
      <c r="F107" s="3"/>
      <c r="G107" s="3"/>
      <c r="H107" s="3"/>
      <c r="I107" s="3"/>
      <c r="J107" s="3"/>
      <c r="K107" s="3"/>
      <c r="L107" s="111"/>
    </row>
    <row r="108" spans="2:12" ht="29.25" customHeight="1">
      <c r="B108" s="51" t="s">
        <v>144</v>
      </c>
      <c r="C108" s="125" t="s">
        <v>145</v>
      </c>
      <c r="D108" s="125"/>
      <c r="E108" s="125"/>
      <c r="F108" s="125"/>
      <c r="G108" s="125"/>
      <c r="H108" s="125"/>
      <c r="I108" s="125"/>
      <c r="J108" s="125"/>
      <c r="K108" s="125"/>
      <c r="L108" s="125"/>
    </row>
    <row r="109" spans="2:12" ht="30.75" customHeight="1">
      <c r="B109" s="51" t="s">
        <v>146</v>
      </c>
      <c r="C109" s="125" t="s">
        <v>147</v>
      </c>
      <c r="D109" s="125"/>
      <c r="E109" s="125"/>
      <c r="F109" s="125"/>
      <c r="G109" s="125"/>
      <c r="H109" s="125"/>
      <c r="I109" s="125"/>
      <c r="J109" s="125"/>
      <c r="K109" s="125"/>
      <c r="L109" s="125"/>
    </row>
    <row r="110" spans="2:12" ht="12.75">
      <c r="B110" s="51" t="s">
        <v>148</v>
      </c>
      <c r="C110" s="125" t="s">
        <v>142</v>
      </c>
      <c r="D110" s="125"/>
      <c r="E110" s="125"/>
      <c r="F110" s="125"/>
      <c r="G110" s="125"/>
      <c r="H110" s="125"/>
      <c r="I110" s="125"/>
      <c r="J110" s="125"/>
      <c r="K110" s="125"/>
      <c r="L110" s="125"/>
    </row>
    <row r="111" spans="3:12" ht="12.75">
      <c r="C111" s="160" t="s">
        <v>149</v>
      </c>
      <c r="D111" s="160"/>
      <c r="E111" s="160"/>
      <c r="F111" s="160"/>
      <c r="G111" s="160"/>
      <c r="H111" s="160"/>
      <c r="I111" s="160"/>
      <c r="J111" s="160"/>
      <c r="K111" s="160"/>
      <c r="L111" s="99"/>
    </row>
    <row r="112" spans="3:12" ht="12.75">
      <c r="C112" s="160" t="s">
        <v>150</v>
      </c>
      <c r="D112" s="160"/>
      <c r="E112" s="160"/>
      <c r="F112" s="160"/>
      <c r="G112" s="160"/>
      <c r="H112" s="160"/>
      <c r="I112" s="160"/>
      <c r="J112" s="160"/>
      <c r="K112" s="160"/>
      <c r="L112" s="99"/>
    </row>
    <row r="113" spans="3:12" ht="12.75">
      <c r="C113" s="160" t="s">
        <v>151</v>
      </c>
      <c r="D113" s="160"/>
      <c r="E113" s="160"/>
      <c r="F113" s="160"/>
      <c r="G113" s="160"/>
      <c r="H113" s="160"/>
      <c r="I113" s="160"/>
      <c r="J113" s="160"/>
      <c r="K113" s="160"/>
      <c r="L113" s="99"/>
    </row>
    <row r="114" ht="13.5">
      <c r="B114" s="71"/>
    </row>
    <row r="115" spans="2:13" ht="12.75">
      <c r="B115" s="45">
        <v>3.9</v>
      </c>
      <c r="C115" s="172" t="s">
        <v>152</v>
      </c>
      <c r="D115" s="172"/>
      <c r="E115" s="172"/>
      <c r="F115" s="172"/>
      <c r="G115" s="172"/>
      <c r="H115" s="172"/>
      <c r="I115" s="172"/>
      <c r="J115" s="172"/>
      <c r="K115" s="172"/>
      <c r="L115" s="197"/>
      <c r="M115" s="64"/>
    </row>
    <row r="116" spans="2:12" s="37" customFormat="1" ht="12.75">
      <c r="B116" s="92"/>
      <c r="C116" s="93"/>
      <c r="D116" s="93"/>
      <c r="E116" s="93"/>
      <c r="F116" s="93"/>
      <c r="G116" s="93"/>
      <c r="H116" s="93"/>
      <c r="I116" s="93"/>
      <c r="J116" s="93"/>
      <c r="K116" s="93"/>
      <c r="L116" s="94"/>
    </row>
    <row r="117" spans="2:12" ht="48.75" customHeight="1">
      <c r="B117" s="51" t="s">
        <v>153</v>
      </c>
      <c r="C117" s="125" t="s">
        <v>154</v>
      </c>
      <c r="D117" s="125"/>
      <c r="E117" s="125"/>
      <c r="F117" s="125"/>
      <c r="G117" s="125"/>
      <c r="H117" s="125"/>
      <c r="I117" s="125"/>
      <c r="J117" s="125"/>
      <c r="K117" s="125"/>
      <c r="L117" s="125"/>
    </row>
  </sheetData>
  <sheetProtection password="C3E6" sheet="1" objects="1" scenarios="1" selectLockedCells="1"/>
  <mergeCells count="100">
    <mergeCell ref="K75:L75"/>
    <mergeCell ref="C37:L37"/>
    <mergeCell ref="C97:L97"/>
    <mergeCell ref="C46:L46"/>
    <mergeCell ref="C57:L57"/>
    <mergeCell ref="C68:L68"/>
    <mergeCell ref="C83:L83"/>
    <mergeCell ref="C51:L51"/>
    <mergeCell ref="C52:L52"/>
    <mergeCell ref="C65:L65"/>
    <mergeCell ref="C24:L24"/>
    <mergeCell ref="C75:J75"/>
    <mergeCell ref="C50:L50"/>
    <mergeCell ref="B47:L47"/>
    <mergeCell ref="C49:L49"/>
    <mergeCell ref="C71:L71"/>
    <mergeCell ref="B58:L58"/>
    <mergeCell ref="B69:L69"/>
    <mergeCell ref="C61:L61"/>
    <mergeCell ref="C62:L62"/>
    <mergeCell ref="C33:L33"/>
    <mergeCell ref="C41:L41"/>
    <mergeCell ref="B2:L2"/>
    <mergeCell ref="B4:L4"/>
    <mergeCell ref="B5:L5"/>
    <mergeCell ref="B6:L6"/>
    <mergeCell ref="C17:L17"/>
    <mergeCell ref="C18:L18"/>
    <mergeCell ref="C30:L30"/>
    <mergeCell ref="C31:L31"/>
    <mergeCell ref="C19:L19"/>
    <mergeCell ref="B25:L25"/>
    <mergeCell ref="C26:L26"/>
    <mergeCell ref="C40:L40"/>
    <mergeCell ref="C28:L28"/>
    <mergeCell ref="C29:L29"/>
    <mergeCell ref="C27:L27"/>
    <mergeCell ref="C32:L32"/>
    <mergeCell ref="C35:L35"/>
    <mergeCell ref="C38:L38"/>
    <mergeCell ref="C21:L21"/>
    <mergeCell ref="C22:L22"/>
    <mergeCell ref="C20:L20"/>
    <mergeCell ref="B7:L7"/>
    <mergeCell ref="C8:L8"/>
    <mergeCell ref="C10:L10"/>
    <mergeCell ref="C15:L15"/>
    <mergeCell ref="C13:L13"/>
    <mergeCell ref="B14:L14"/>
    <mergeCell ref="C16:L16"/>
    <mergeCell ref="C39:L39"/>
    <mergeCell ref="B36:L36"/>
    <mergeCell ref="C64:L64"/>
    <mergeCell ref="C66:L66"/>
    <mergeCell ref="C60:L60"/>
    <mergeCell ref="C48:L48"/>
    <mergeCell ref="C42:L42"/>
    <mergeCell ref="C43:L43"/>
    <mergeCell ref="C44:L44"/>
    <mergeCell ref="C63:L63"/>
    <mergeCell ref="C70:L70"/>
    <mergeCell ref="C53:L53"/>
    <mergeCell ref="C54:L54"/>
    <mergeCell ref="C55:L55"/>
    <mergeCell ref="C59:L59"/>
    <mergeCell ref="C73:J73"/>
    <mergeCell ref="K73:L73"/>
    <mergeCell ref="C74:J74"/>
    <mergeCell ref="K74:L74"/>
    <mergeCell ref="C77:L77"/>
    <mergeCell ref="C78:L78"/>
    <mergeCell ref="C79:L79"/>
    <mergeCell ref="C80:L80"/>
    <mergeCell ref="C81:L81"/>
    <mergeCell ref="C88:J88"/>
    <mergeCell ref="K88:L88"/>
    <mergeCell ref="C90:J90"/>
    <mergeCell ref="K90:L90"/>
    <mergeCell ref="C85:L85"/>
    <mergeCell ref="F86:G86"/>
    <mergeCell ref="K86:L86"/>
    <mergeCell ref="C95:L95"/>
    <mergeCell ref="C92:K92"/>
    <mergeCell ref="C115:L115"/>
    <mergeCell ref="C102:K102"/>
    <mergeCell ref="C94:L94"/>
    <mergeCell ref="C99:L99"/>
    <mergeCell ref="C100:L100"/>
    <mergeCell ref="C101:L101"/>
    <mergeCell ref="C103:K103"/>
    <mergeCell ref="C104:K104"/>
    <mergeCell ref="C105:K105"/>
    <mergeCell ref="C106:K106"/>
    <mergeCell ref="C108:L108"/>
    <mergeCell ref="C117:L117"/>
    <mergeCell ref="C113:K113"/>
    <mergeCell ref="C109:L109"/>
    <mergeCell ref="C110:L110"/>
    <mergeCell ref="C111:K111"/>
    <mergeCell ref="C112:K112"/>
  </mergeCells>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dimension ref="B2:L60"/>
  <sheetViews>
    <sheetView showGridLines="0" workbookViewId="0" topLeftCell="A1">
      <selection activeCell="K14" sqref="K14:L14"/>
    </sheetView>
  </sheetViews>
  <sheetFormatPr defaultColWidth="9.140625" defaultRowHeight="12.75"/>
  <sheetData>
    <row r="2" spans="2:12" ht="15.75">
      <c r="B2" s="170" t="s">
        <v>218</v>
      </c>
      <c r="C2" s="160"/>
      <c r="D2" s="160"/>
      <c r="E2" s="160"/>
      <c r="F2" s="160"/>
      <c r="G2" s="160"/>
      <c r="H2" s="160"/>
      <c r="I2" s="160"/>
      <c r="J2" s="160"/>
      <c r="K2" s="160"/>
      <c r="L2" s="160"/>
    </row>
    <row r="4" spans="2:12" ht="45" customHeight="1">
      <c r="B4" s="138" t="s">
        <v>580</v>
      </c>
      <c r="C4" s="139"/>
      <c r="D4" s="139"/>
      <c r="E4" s="139"/>
      <c r="F4" s="139"/>
      <c r="G4" s="139"/>
      <c r="H4" s="139"/>
      <c r="I4" s="139"/>
      <c r="J4" s="139"/>
      <c r="K4" s="139"/>
      <c r="L4" s="139"/>
    </row>
    <row r="5" spans="2:12" ht="30.75" customHeight="1">
      <c r="B5" s="61" t="s">
        <v>586</v>
      </c>
      <c r="C5" s="190" t="s">
        <v>156</v>
      </c>
      <c r="D5" s="190"/>
      <c r="E5" s="191"/>
      <c r="F5" s="191"/>
      <c r="G5" s="191"/>
      <c r="H5" s="191"/>
      <c r="I5" s="191"/>
      <c r="J5" s="191"/>
      <c r="K5" s="191"/>
      <c r="L5" s="191"/>
    </row>
    <row r="6" spans="2:12" ht="12.75">
      <c r="B6" s="40"/>
      <c r="C6" s="40"/>
      <c r="D6" s="40"/>
      <c r="E6" s="40"/>
      <c r="F6" s="40"/>
      <c r="G6" s="64"/>
      <c r="H6" s="64"/>
      <c r="I6" s="64"/>
      <c r="J6" s="64"/>
      <c r="K6" s="64"/>
      <c r="L6" s="64"/>
    </row>
    <row r="7" ht="13.5">
      <c r="B7" s="70"/>
    </row>
    <row r="8" spans="2:12" ht="12.75">
      <c r="B8" s="45">
        <v>4.1</v>
      </c>
      <c r="C8" s="172" t="s">
        <v>451</v>
      </c>
      <c r="D8" s="172"/>
      <c r="E8" s="172"/>
      <c r="F8" s="172"/>
      <c r="G8" s="172"/>
      <c r="H8" s="172"/>
      <c r="I8" s="172"/>
      <c r="J8" s="172"/>
      <c r="K8" s="203"/>
      <c r="L8" s="114">
        <f>L37</f>
        <v>0</v>
      </c>
    </row>
    <row r="9" spans="2:12" s="37" customFormat="1" ht="12.75">
      <c r="B9" s="92"/>
      <c r="C9" s="93"/>
      <c r="D9" s="93"/>
      <c r="E9" s="93"/>
      <c r="F9" s="93"/>
      <c r="G9" s="93"/>
      <c r="H9" s="93"/>
      <c r="I9" s="93"/>
      <c r="J9" s="93"/>
      <c r="K9" s="94"/>
      <c r="L9" s="82"/>
    </row>
    <row r="10" spans="2:12" ht="30" customHeight="1">
      <c r="B10" s="51" t="s">
        <v>157</v>
      </c>
      <c r="C10" s="125" t="s">
        <v>219</v>
      </c>
      <c r="D10" s="126"/>
      <c r="E10" s="126"/>
      <c r="F10" s="126"/>
      <c r="G10" s="126"/>
      <c r="H10" s="126"/>
      <c r="I10" s="126"/>
      <c r="J10" s="126"/>
      <c r="K10" s="126"/>
      <c r="L10" s="126"/>
    </row>
    <row r="11" spans="2:12" ht="31.5" customHeight="1">
      <c r="B11" s="51" t="s">
        <v>158</v>
      </c>
      <c r="C11" s="125" t="s">
        <v>159</v>
      </c>
      <c r="D11" s="126"/>
      <c r="E11" s="126"/>
      <c r="F11" s="126"/>
      <c r="G11" s="126"/>
      <c r="H11" s="126"/>
      <c r="I11" s="126"/>
      <c r="J11" s="126"/>
      <c r="K11" s="126"/>
      <c r="L11" s="126"/>
    </row>
    <row r="12" spans="2:12" ht="12.75">
      <c r="B12" s="51"/>
      <c r="C12" s="125" t="s">
        <v>160</v>
      </c>
      <c r="D12" s="126"/>
      <c r="E12" s="126"/>
      <c r="F12" s="126"/>
      <c r="G12" s="126"/>
      <c r="H12" s="126"/>
      <c r="I12" s="126"/>
      <c r="J12" s="126"/>
      <c r="K12" s="126"/>
      <c r="L12" s="126"/>
    </row>
    <row r="13" spans="2:4" ht="12.75">
      <c r="B13" s="51"/>
      <c r="C13" s="73"/>
      <c r="D13" s="73"/>
    </row>
    <row r="14" spans="2:12" ht="12.75">
      <c r="B14" s="51" t="s">
        <v>161</v>
      </c>
      <c r="C14" s="125" t="s">
        <v>453</v>
      </c>
      <c r="D14" s="175"/>
      <c r="E14" s="175"/>
      <c r="F14" s="175"/>
      <c r="G14" s="175"/>
      <c r="H14" s="175"/>
      <c r="I14" s="175"/>
      <c r="J14" s="175"/>
      <c r="K14" s="198"/>
      <c r="L14" s="198"/>
    </row>
    <row r="15" spans="2:12" ht="12.75">
      <c r="B15" s="51" t="s">
        <v>162</v>
      </c>
      <c r="C15" s="125" t="s">
        <v>112</v>
      </c>
      <c r="D15" s="175"/>
      <c r="E15" s="175"/>
      <c r="F15" s="175"/>
      <c r="G15" s="175"/>
      <c r="H15" s="175"/>
      <c r="I15" s="175"/>
      <c r="J15" s="175"/>
      <c r="K15" s="198"/>
      <c r="L15" s="198"/>
    </row>
    <row r="16" spans="2:12" ht="12.75">
      <c r="B16" s="51" t="s">
        <v>163</v>
      </c>
      <c r="C16" s="125" t="s">
        <v>459</v>
      </c>
      <c r="D16" s="175"/>
      <c r="E16" s="175"/>
      <c r="F16" s="175"/>
      <c r="G16" s="175"/>
      <c r="H16" s="175"/>
      <c r="I16" s="175"/>
      <c r="J16" s="175"/>
      <c r="K16" s="198"/>
      <c r="L16" s="198"/>
    </row>
    <row r="17" spans="2:12" ht="12.75">
      <c r="B17" s="51" t="s">
        <v>164</v>
      </c>
      <c r="C17" s="125" t="s">
        <v>462</v>
      </c>
      <c r="D17" s="175"/>
      <c r="E17" s="175"/>
      <c r="F17" s="175"/>
      <c r="G17" s="175"/>
      <c r="H17" s="175"/>
      <c r="I17" s="175"/>
      <c r="J17" s="175"/>
      <c r="K17" s="198"/>
      <c r="L17" s="198"/>
    </row>
    <row r="18" spans="2:12" ht="12.75">
      <c r="B18" s="51" t="s">
        <v>165</v>
      </c>
      <c r="C18" s="125" t="s">
        <v>166</v>
      </c>
      <c r="D18" s="175"/>
      <c r="E18" s="175"/>
      <c r="F18" s="175"/>
      <c r="G18" s="175"/>
      <c r="H18" s="175"/>
      <c r="I18" s="175"/>
      <c r="J18" s="175"/>
      <c r="K18" s="198"/>
      <c r="L18" s="198"/>
    </row>
    <row r="19" spans="2:12" ht="12.75">
      <c r="B19" s="51"/>
      <c r="C19" s="53"/>
      <c r="D19" s="55"/>
      <c r="E19" s="55"/>
      <c r="F19" s="55"/>
      <c r="G19" s="55"/>
      <c r="H19" s="55"/>
      <c r="I19" s="55"/>
      <c r="J19" s="55"/>
      <c r="K19" s="76"/>
      <c r="L19" s="76"/>
    </row>
    <row r="20" spans="2:12" ht="19.5" customHeight="1">
      <c r="B20" s="51" t="s">
        <v>167</v>
      </c>
      <c r="C20" s="125" t="s">
        <v>168</v>
      </c>
      <c r="D20" s="126"/>
      <c r="E20" s="126"/>
      <c r="F20" s="126"/>
      <c r="G20" s="126"/>
      <c r="H20" s="126"/>
      <c r="I20" s="126"/>
      <c r="J20" s="126"/>
      <c r="K20" s="126"/>
      <c r="L20" s="126"/>
    </row>
    <row r="21" spans="2:12" ht="29.25" customHeight="1">
      <c r="B21" s="51" t="s">
        <v>169</v>
      </c>
      <c r="C21" s="125" t="s">
        <v>170</v>
      </c>
      <c r="D21" s="126"/>
      <c r="E21" s="126"/>
      <c r="F21" s="126"/>
      <c r="G21" s="126"/>
      <c r="H21" s="126"/>
      <c r="I21" s="126"/>
      <c r="J21" s="126"/>
      <c r="K21" s="126"/>
      <c r="L21" s="126"/>
    </row>
    <row r="22" spans="2:12" ht="12.75">
      <c r="B22" s="51"/>
      <c r="C22" s="125" t="s">
        <v>171</v>
      </c>
      <c r="D22" s="126"/>
      <c r="E22" s="126"/>
      <c r="F22" s="126"/>
      <c r="G22" s="126"/>
      <c r="H22" s="126"/>
      <c r="I22" s="126"/>
      <c r="J22" s="126"/>
      <c r="K22" s="126"/>
      <c r="L22" s="126"/>
    </row>
    <row r="23" spans="2:4" ht="12.75">
      <c r="B23" s="51"/>
      <c r="C23" s="73"/>
      <c r="D23" s="74"/>
    </row>
    <row r="24" spans="2:12" ht="12.75">
      <c r="B24" s="51" t="s">
        <v>172</v>
      </c>
      <c r="C24" s="125" t="s">
        <v>453</v>
      </c>
      <c r="D24" s="175"/>
      <c r="E24" s="175"/>
      <c r="F24" s="175"/>
      <c r="G24" s="175"/>
      <c r="H24" s="175"/>
      <c r="I24" s="175"/>
      <c r="J24" s="175"/>
      <c r="K24" s="198"/>
      <c r="L24" s="198"/>
    </row>
    <row r="25" spans="2:12" ht="12.75">
      <c r="B25" s="51" t="s">
        <v>173</v>
      </c>
      <c r="C25" s="125" t="s">
        <v>112</v>
      </c>
      <c r="D25" s="175"/>
      <c r="E25" s="175"/>
      <c r="F25" s="175"/>
      <c r="G25" s="175"/>
      <c r="H25" s="175"/>
      <c r="I25" s="175"/>
      <c r="J25" s="175"/>
      <c r="K25" s="198"/>
      <c r="L25" s="198"/>
    </row>
    <row r="26" spans="2:12" ht="12.75">
      <c r="B26" s="51" t="s">
        <v>174</v>
      </c>
      <c r="C26" s="125" t="s">
        <v>459</v>
      </c>
      <c r="D26" s="175"/>
      <c r="E26" s="175"/>
      <c r="F26" s="175"/>
      <c r="G26" s="175"/>
      <c r="H26" s="175"/>
      <c r="I26" s="175"/>
      <c r="J26" s="175"/>
      <c r="K26" s="198"/>
      <c r="L26" s="198"/>
    </row>
    <row r="27" spans="2:12" ht="12.75">
      <c r="B27" s="51" t="s">
        <v>175</v>
      </c>
      <c r="C27" s="125" t="s">
        <v>462</v>
      </c>
      <c r="D27" s="175"/>
      <c r="E27" s="175"/>
      <c r="F27" s="175"/>
      <c r="G27" s="175"/>
      <c r="H27" s="175"/>
      <c r="I27" s="175"/>
      <c r="J27" s="175"/>
      <c r="K27" s="198"/>
      <c r="L27" s="198"/>
    </row>
    <row r="28" spans="2:12" ht="12.75">
      <c r="B28" s="51" t="s">
        <v>176</v>
      </c>
      <c r="C28" s="125" t="s">
        <v>166</v>
      </c>
      <c r="D28" s="175"/>
      <c r="E28" s="175"/>
      <c r="F28" s="175"/>
      <c r="G28" s="175"/>
      <c r="H28" s="175"/>
      <c r="I28" s="175"/>
      <c r="J28" s="175"/>
      <c r="K28" s="198"/>
      <c r="L28" s="198"/>
    </row>
    <row r="29" ht="12.75">
      <c r="B29" s="51"/>
    </row>
    <row r="30" spans="2:12" ht="55.5" customHeight="1">
      <c r="B30" s="51" t="s">
        <v>177</v>
      </c>
      <c r="C30" s="125" t="s">
        <v>178</v>
      </c>
      <c r="D30" s="126"/>
      <c r="E30" s="126"/>
      <c r="F30" s="126"/>
      <c r="G30" s="126"/>
      <c r="H30" s="126"/>
      <c r="I30" s="126"/>
      <c r="J30" s="126"/>
      <c r="K30" s="126"/>
      <c r="L30" s="126"/>
    </row>
    <row r="31" spans="2:12" ht="21.75" customHeight="1">
      <c r="B31" s="51"/>
      <c r="C31" s="125" t="s">
        <v>179</v>
      </c>
      <c r="D31" s="126"/>
      <c r="E31" s="126"/>
      <c r="F31" s="126"/>
      <c r="G31" s="126"/>
      <c r="H31" s="126"/>
      <c r="I31" s="126"/>
      <c r="J31" s="126"/>
      <c r="K31" s="126"/>
      <c r="L31" s="126"/>
    </row>
    <row r="32" spans="2:12" ht="72.75" customHeight="1">
      <c r="B32" s="51" t="s">
        <v>180</v>
      </c>
      <c r="C32" s="125" t="s">
        <v>181</v>
      </c>
      <c r="D32" s="126"/>
      <c r="E32" s="126"/>
      <c r="F32" s="126"/>
      <c r="G32" s="126"/>
      <c r="H32" s="126"/>
      <c r="I32" s="126"/>
      <c r="J32" s="126"/>
      <c r="K32" s="126"/>
      <c r="L32" s="126"/>
    </row>
    <row r="33" spans="2:12" ht="87" customHeight="1">
      <c r="B33" s="51" t="s">
        <v>182</v>
      </c>
      <c r="C33" s="125" t="s">
        <v>183</v>
      </c>
      <c r="D33" s="126"/>
      <c r="E33" s="126"/>
      <c r="F33" s="126"/>
      <c r="G33" s="126"/>
      <c r="H33" s="126"/>
      <c r="I33" s="126"/>
      <c r="J33" s="126"/>
      <c r="K33" s="126"/>
      <c r="L33" s="126"/>
    </row>
    <row r="34" spans="2:12" ht="60.75" customHeight="1">
      <c r="B34" s="51" t="s">
        <v>184</v>
      </c>
      <c r="C34" s="125" t="s">
        <v>185</v>
      </c>
      <c r="D34" s="126"/>
      <c r="E34" s="126"/>
      <c r="F34" s="126"/>
      <c r="G34" s="126"/>
      <c r="H34" s="126"/>
      <c r="I34" s="126"/>
      <c r="J34" s="126"/>
      <c r="K34" s="126"/>
      <c r="L34" s="126"/>
    </row>
    <row r="35" spans="2:12" ht="58.5" customHeight="1">
      <c r="B35" s="51" t="s">
        <v>186</v>
      </c>
      <c r="C35" s="125" t="s">
        <v>187</v>
      </c>
      <c r="D35" s="126"/>
      <c r="E35" s="126"/>
      <c r="F35" s="126"/>
      <c r="G35" s="126"/>
      <c r="H35" s="126"/>
      <c r="I35" s="126"/>
      <c r="J35" s="126"/>
      <c r="K35" s="126"/>
      <c r="L35" s="126"/>
    </row>
    <row r="36" spans="2:12" ht="48.75" customHeight="1">
      <c r="B36" s="51" t="s">
        <v>188</v>
      </c>
      <c r="C36" s="204" t="s">
        <v>720</v>
      </c>
      <c r="D36" s="204"/>
      <c r="E36" s="204"/>
      <c r="F36" s="204"/>
      <c r="G36" s="204"/>
      <c r="H36" s="204"/>
      <c r="I36" s="204"/>
      <c r="J36" s="204"/>
      <c r="K36" s="204"/>
      <c r="L36" s="75"/>
    </row>
    <row r="37" spans="2:12" ht="12.75">
      <c r="B37" s="51"/>
      <c r="C37" s="78"/>
      <c r="D37" s="78"/>
      <c r="E37" s="78"/>
      <c r="F37" s="78"/>
      <c r="G37" s="78"/>
      <c r="H37" s="78"/>
      <c r="I37" s="78"/>
      <c r="J37" s="78"/>
      <c r="K37" s="78"/>
      <c r="L37" s="99"/>
    </row>
    <row r="38" spans="2:12" ht="12.75">
      <c r="B38" s="51"/>
      <c r="C38" s="78"/>
      <c r="D38" s="78"/>
      <c r="E38" s="78"/>
      <c r="F38" s="78"/>
      <c r="G38" s="78"/>
      <c r="H38" s="78"/>
      <c r="I38" s="78"/>
      <c r="J38" s="78"/>
      <c r="K38" s="78"/>
      <c r="L38" s="75"/>
    </row>
    <row r="39" spans="2:12" ht="44.25" customHeight="1">
      <c r="B39" s="51" t="s">
        <v>189</v>
      </c>
      <c r="C39" s="125" t="s">
        <v>220</v>
      </c>
      <c r="D39" s="126"/>
      <c r="E39" s="126"/>
      <c r="F39" s="126"/>
      <c r="G39" s="126"/>
      <c r="H39" s="126"/>
      <c r="I39" s="126"/>
      <c r="J39" s="126"/>
      <c r="K39" s="126"/>
      <c r="L39" s="126"/>
    </row>
    <row r="40" spans="2:12" ht="46.5" customHeight="1">
      <c r="B40" s="51" t="s">
        <v>190</v>
      </c>
      <c r="C40" s="125" t="s">
        <v>191</v>
      </c>
      <c r="D40" s="126"/>
      <c r="E40" s="126"/>
      <c r="F40" s="126"/>
      <c r="G40" s="126"/>
      <c r="H40" s="126"/>
      <c r="I40" s="126"/>
      <c r="J40" s="126"/>
      <c r="K40" s="126"/>
      <c r="L40" s="126"/>
    </row>
    <row r="41" spans="2:3" ht="12.75">
      <c r="B41" s="51"/>
      <c r="C41" s="33"/>
    </row>
    <row r="42" spans="2:12" ht="12.75">
      <c r="B42" s="45">
        <v>4.2</v>
      </c>
      <c r="C42" s="172" t="s">
        <v>465</v>
      </c>
      <c r="D42" s="172"/>
      <c r="E42" s="172"/>
      <c r="F42" s="172"/>
      <c r="G42" s="172"/>
      <c r="H42" s="172"/>
      <c r="I42" s="172"/>
      <c r="J42" s="172"/>
      <c r="K42" s="203"/>
      <c r="L42" s="114">
        <f>L50</f>
        <v>0</v>
      </c>
    </row>
    <row r="43" spans="2:12" s="37" customFormat="1" ht="12.75">
      <c r="B43" s="92"/>
      <c r="C43" s="93"/>
      <c r="D43" s="93"/>
      <c r="E43" s="93"/>
      <c r="F43" s="93"/>
      <c r="G43" s="93"/>
      <c r="H43" s="93"/>
      <c r="I43" s="93"/>
      <c r="J43" s="93"/>
      <c r="K43" s="94"/>
      <c r="L43" s="82"/>
    </row>
    <row r="44" spans="2:12" ht="29.25" customHeight="1">
      <c r="B44" s="51" t="s">
        <v>192</v>
      </c>
      <c r="C44" s="125" t="s">
        <v>221</v>
      </c>
      <c r="D44" s="126"/>
      <c r="E44" s="126"/>
      <c r="F44" s="126"/>
      <c r="G44" s="126"/>
      <c r="H44" s="126"/>
      <c r="I44" s="126"/>
      <c r="J44" s="126"/>
      <c r="K44" s="126"/>
      <c r="L44" s="126"/>
    </row>
    <row r="45" spans="3:12" ht="12.75">
      <c r="C45" s="125" t="s">
        <v>193</v>
      </c>
      <c r="D45" s="175"/>
      <c r="E45" s="175"/>
      <c r="F45" s="175"/>
      <c r="G45" s="175"/>
      <c r="H45" s="175"/>
      <c r="I45" s="175"/>
      <c r="J45" s="175"/>
      <c r="K45" s="198"/>
      <c r="L45" s="198"/>
    </row>
    <row r="46" spans="3:12" ht="12.75">
      <c r="C46" s="53"/>
      <c r="D46" s="55"/>
      <c r="E46" s="55"/>
      <c r="F46" s="55"/>
      <c r="G46" s="55"/>
      <c r="H46" s="55"/>
      <c r="I46" s="55"/>
      <c r="J46" s="55"/>
      <c r="K46" s="76"/>
      <c r="L46" s="76"/>
    </row>
    <row r="47" spans="2:12" ht="18.75" customHeight="1">
      <c r="B47" s="51" t="s">
        <v>192</v>
      </c>
      <c r="C47" s="125" t="s">
        <v>194</v>
      </c>
      <c r="D47" s="126"/>
      <c r="E47" s="126"/>
      <c r="F47" s="126"/>
      <c r="G47" s="126"/>
      <c r="H47" s="126"/>
      <c r="I47" s="126"/>
      <c r="J47" s="126"/>
      <c r="K47" s="126"/>
      <c r="L47" s="126"/>
    </row>
    <row r="48" spans="2:12" ht="42" customHeight="1">
      <c r="B48" s="51" t="s">
        <v>195</v>
      </c>
      <c r="C48" s="125" t="s">
        <v>196</v>
      </c>
      <c r="D48" s="126"/>
      <c r="E48" s="126"/>
      <c r="F48" s="126"/>
      <c r="G48" s="126"/>
      <c r="H48" s="126"/>
      <c r="I48" s="126"/>
      <c r="J48" s="126"/>
      <c r="K48" s="126"/>
      <c r="L48" s="126"/>
    </row>
    <row r="49" spans="2:12" ht="30.75" customHeight="1">
      <c r="B49" s="51" t="s">
        <v>197</v>
      </c>
      <c r="C49" s="125" t="s">
        <v>198</v>
      </c>
      <c r="D49" s="126"/>
      <c r="E49" s="126"/>
      <c r="F49" s="126"/>
      <c r="G49" s="126"/>
      <c r="H49" s="126"/>
      <c r="I49" s="126"/>
      <c r="J49" s="126"/>
      <c r="K49" s="126"/>
      <c r="L49" s="126"/>
    </row>
    <row r="50" spans="2:12" ht="12.75">
      <c r="B50" s="51" t="s">
        <v>199</v>
      </c>
      <c r="C50" s="160" t="s">
        <v>200</v>
      </c>
      <c r="D50" s="160"/>
      <c r="E50" s="160"/>
      <c r="F50" s="160"/>
      <c r="G50" s="160"/>
      <c r="H50" s="160"/>
      <c r="I50" s="160"/>
      <c r="J50" s="160"/>
      <c r="K50" s="160"/>
      <c r="L50" s="99"/>
    </row>
    <row r="51" ht="12.75">
      <c r="B51" s="51"/>
    </row>
    <row r="52" spans="2:12" ht="30" customHeight="1">
      <c r="B52" s="51" t="s">
        <v>201</v>
      </c>
      <c r="C52" s="125" t="s">
        <v>202</v>
      </c>
      <c r="D52" s="126"/>
      <c r="E52" s="126"/>
      <c r="F52" s="126"/>
      <c r="G52" s="126"/>
      <c r="H52" s="126"/>
      <c r="I52" s="126"/>
      <c r="J52" s="126"/>
      <c r="K52" s="126"/>
      <c r="L52" s="126"/>
    </row>
    <row r="53" spans="2:12" ht="42.75" customHeight="1">
      <c r="B53" s="51" t="s">
        <v>203</v>
      </c>
      <c r="C53" s="125" t="s">
        <v>204</v>
      </c>
      <c r="D53" s="126"/>
      <c r="E53" s="126"/>
      <c r="F53" s="126"/>
      <c r="G53" s="126"/>
      <c r="H53" s="126"/>
      <c r="I53" s="126"/>
      <c r="J53" s="126"/>
      <c r="K53" s="126"/>
      <c r="L53" s="126"/>
    </row>
    <row r="54" spans="2:12" ht="45" customHeight="1">
      <c r="B54" s="51" t="s">
        <v>205</v>
      </c>
      <c r="C54" s="125" t="s">
        <v>206</v>
      </c>
      <c r="D54" s="126"/>
      <c r="E54" s="126"/>
      <c r="F54" s="126"/>
      <c r="G54" s="126"/>
      <c r="H54" s="126"/>
      <c r="I54" s="126"/>
      <c r="J54" s="126"/>
      <c r="K54" s="126"/>
      <c r="L54" s="126"/>
    </row>
    <row r="55" spans="2:12" ht="19.5" customHeight="1">
      <c r="B55" s="51"/>
      <c r="C55" s="125" t="s">
        <v>207</v>
      </c>
      <c r="D55" s="126"/>
      <c r="E55" s="126"/>
      <c r="F55" s="126"/>
      <c r="G55" s="126"/>
      <c r="H55" s="126"/>
      <c r="I55" s="126"/>
      <c r="J55" s="126"/>
      <c r="K55" s="126"/>
      <c r="L55" s="126"/>
    </row>
    <row r="56" spans="2:12" ht="28.5" customHeight="1">
      <c r="B56" s="51" t="s">
        <v>208</v>
      </c>
      <c r="C56" s="125" t="s">
        <v>209</v>
      </c>
      <c r="D56" s="126"/>
      <c r="E56" s="126"/>
      <c r="F56" s="126"/>
      <c r="G56" s="126"/>
      <c r="H56" s="126"/>
      <c r="I56" s="126"/>
      <c r="J56" s="126"/>
      <c r="K56" s="126"/>
      <c r="L56" s="126"/>
    </row>
    <row r="57" spans="2:12" ht="18.75" customHeight="1">
      <c r="B57" s="51" t="s">
        <v>210</v>
      </c>
      <c r="C57" s="125" t="s">
        <v>211</v>
      </c>
      <c r="D57" s="126"/>
      <c r="E57" s="126"/>
      <c r="F57" s="126"/>
      <c r="G57" s="126"/>
      <c r="H57" s="126"/>
      <c r="I57" s="126"/>
      <c r="J57" s="126"/>
      <c r="K57" s="126"/>
      <c r="L57" s="126"/>
    </row>
    <row r="58" spans="2:12" ht="27" customHeight="1">
      <c r="B58" s="51" t="s">
        <v>212</v>
      </c>
      <c r="C58" s="125" t="s">
        <v>213</v>
      </c>
      <c r="D58" s="126"/>
      <c r="E58" s="126"/>
      <c r="F58" s="126"/>
      <c r="G58" s="126"/>
      <c r="H58" s="126"/>
      <c r="I58" s="126"/>
      <c r="J58" s="126"/>
      <c r="K58" s="126"/>
      <c r="L58" s="126"/>
    </row>
    <row r="59" spans="2:12" ht="29.25" customHeight="1">
      <c r="B59" s="51" t="s">
        <v>214</v>
      </c>
      <c r="C59" s="125" t="s">
        <v>215</v>
      </c>
      <c r="D59" s="126"/>
      <c r="E59" s="126"/>
      <c r="F59" s="126"/>
      <c r="G59" s="126"/>
      <c r="H59" s="126"/>
      <c r="I59" s="126"/>
      <c r="J59" s="126"/>
      <c r="K59" s="126"/>
      <c r="L59" s="126"/>
    </row>
    <row r="60" spans="2:12" ht="28.5" customHeight="1">
      <c r="B60" s="51" t="s">
        <v>216</v>
      </c>
      <c r="C60" s="125" t="s">
        <v>217</v>
      </c>
      <c r="D60" s="126"/>
      <c r="E60" s="126"/>
      <c r="F60" s="126"/>
      <c r="G60" s="126"/>
      <c r="H60" s="126"/>
      <c r="I60" s="126"/>
      <c r="J60" s="126"/>
      <c r="K60" s="126"/>
      <c r="L60" s="126"/>
    </row>
  </sheetData>
  <sheetProtection password="C3E6" sheet="1" objects="1" scenarios="1" selectLockedCells="1"/>
  <mergeCells count="56">
    <mergeCell ref="C15:J15"/>
    <mergeCell ref="K15:L15"/>
    <mergeCell ref="B2:L2"/>
    <mergeCell ref="B4:L4"/>
    <mergeCell ref="C5:L5"/>
    <mergeCell ref="C10:L10"/>
    <mergeCell ref="C11:L11"/>
    <mergeCell ref="C12:L12"/>
    <mergeCell ref="C14:J14"/>
    <mergeCell ref="K14:L14"/>
    <mergeCell ref="C16:J16"/>
    <mergeCell ref="K16:L16"/>
    <mergeCell ref="C17:J17"/>
    <mergeCell ref="K17:L17"/>
    <mergeCell ref="C18:J18"/>
    <mergeCell ref="K18:L18"/>
    <mergeCell ref="C20:L20"/>
    <mergeCell ref="C21:L21"/>
    <mergeCell ref="C22:L22"/>
    <mergeCell ref="C24:J24"/>
    <mergeCell ref="K24:L24"/>
    <mergeCell ref="C25:J25"/>
    <mergeCell ref="K25:L25"/>
    <mergeCell ref="C26:J26"/>
    <mergeCell ref="K26:L26"/>
    <mergeCell ref="C27:J27"/>
    <mergeCell ref="K27:L27"/>
    <mergeCell ref="C28:J28"/>
    <mergeCell ref="K28:L28"/>
    <mergeCell ref="C30:L30"/>
    <mergeCell ref="C31:L31"/>
    <mergeCell ref="C44:L44"/>
    <mergeCell ref="C32:L32"/>
    <mergeCell ref="C33:L33"/>
    <mergeCell ref="C34:L34"/>
    <mergeCell ref="C35:L35"/>
    <mergeCell ref="C8:K8"/>
    <mergeCell ref="C49:L49"/>
    <mergeCell ref="C50:K50"/>
    <mergeCell ref="C52:L52"/>
    <mergeCell ref="C45:J45"/>
    <mergeCell ref="K45:L45"/>
    <mergeCell ref="C47:L47"/>
    <mergeCell ref="C48:L48"/>
    <mergeCell ref="C39:L39"/>
    <mergeCell ref="C40:L40"/>
    <mergeCell ref="C60:L60"/>
    <mergeCell ref="C42:K42"/>
    <mergeCell ref="C36:K36"/>
    <mergeCell ref="C56:L56"/>
    <mergeCell ref="C57:L57"/>
    <mergeCell ref="C58:L58"/>
    <mergeCell ref="C59:L59"/>
    <mergeCell ref="C53:L53"/>
    <mergeCell ref="C54:L54"/>
    <mergeCell ref="C55:L55"/>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B2:N116"/>
  <sheetViews>
    <sheetView showGridLines="0" workbookViewId="0" topLeftCell="A1">
      <selection activeCell="L19" sqref="L19"/>
    </sheetView>
  </sheetViews>
  <sheetFormatPr defaultColWidth="9.140625" defaultRowHeight="12.75"/>
  <cols>
    <col min="4" max="4" width="10.421875" style="0" customWidth="1"/>
    <col min="11" max="11" width="12.7109375" style="0" customWidth="1"/>
    <col min="13" max="13" width="4.57421875" style="0" hidden="1" customWidth="1"/>
    <col min="14" max="14" width="3.00390625" style="0" hidden="1" customWidth="1"/>
  </cols>
  <sheetData>
    <row r="2" spans="2:12" ht="15.75">
      <c r="B2" s="170" t="s">
        <v>289</v>
      </c>
      <c r="C2" s="160"/>
      <c r="D2" s="160"/>
      <c r="E2" s="160"/>
      <c r="F2" s="160"/>
      <c r="G2" s="160"/>
      <c r="H2" s="160"/>
      <c r="I2" s="160"/>
      <c r="J2" s="160"/>
      <c r="K2" s="160"/>
      <c r="L2" s="160"/>
    </row>
    <row r="4" spans="2:12" ht="43.5" customHeight="1">
      <c r="B4" s="138" t="s">
        <v>580</v>
      </c>
      <c r="C4" s="139"/>
      <c r="D4" s="139"/>
      <c r="E4" s="139"/>
      <c r="F4" s="139"/>
      <c r="G4" s="139"/>
      <c r="H4" s="139"/>
      <c r="I4" s="139"/>
      <c r="J4" s="139"/>
      <c r="K4" s="139"/>
      <c r="L4" s="139"/>
    </row>
    <row r="5" spans="2:12" ht="42.75" customHeight="1">
      <c r="B5" s="138" t="s">
        <v>582</v>
      </c>
      <c r="C5" s="139"/>
      <c r="D5" s="139"/>
      <c r="E5" s="139"/>
      <c r="F5" s="139"/>
      <c r="G5" s="139"/>
      <c r="H5" s="139"/>
      <c r="I5" s="139"/>
      <c r="J5" s="139"/>
      <c r="K5" s="139"/>
      <c r="L5" s="139"/>
    </row>
    <row r="6" spans="2:12" ht="45.75" customHeight="1">
      <c r="B6" s="138" t="s">
        <v>583</v>
      </c>
      <c r="C6" s="139"/>
      <c r="D6" s="139"/>
      <c r="E6" s="139"/>
      <c r="F6" s="139"/>
      <c r="G6" s="139"/>
      <c r="H6" s="139"/>
      <c r="I6" s="139"/>
      <c r="J6" s="139"/>
      <c r="K6" s="139"/>
      <c r="L6" s="139"/>
    </row>
    <row r="7" spans="2:12" ht="30" customHeight="1">
      <c r="B7" s="61" t="s">
        <v>586</v>
      </c>
      <c r="C7" s="190" t="s">
        <v>222</v>
      </c>
      <c r="D7" s="190"/>
      <c r="E7" s="191"/>
      <c r="F7" s="191"/>
      <c r="G7" s="191"/>
      <c r="H7" s="191"/>
      <c r="I7" s="191"/>
      <c r="J7" s="191"/>
      <c r="K7" s="191"/>
      <c r="L7" s="191"/>
    </row>
    <row r="8" spans="2:12" ht="13.5">
      <c r="B8" s="61"/>
      <c r="C8" s="62"/>
      <c r="D8" s="62"/>
      <c r="E8" s="63"/>
      <c r="F8" s="63"/>
      <c r="G8" s="63"/>
      <c r="H8" s="63"/>
      <c r="I8" s="63"/>
      <c r="J8" s="63"/>
      <c r="K8" s="63"/>
      <c r="L8" s="63"/>
    </row>
    <row r="9" spans="2:12" ht="13.5">
      <c r="B9" s="61"/>
      <c r="C9" s="62"/>
      <c r="D9" s="62"/>
      <c r="E9" s="63"/>
      <c r="F9" s="63"/>
      <c r="G9" s="63"/>
      <c r="H9" s="63"/>
      <c r="I9" s="63"/>
      <c r="J9" s="63"/>
      <c r="K9" s="63"/>
      <c r="L9" s="63"/>
    </row>
    <row r="10" spans="2:12" ht="30.75" customHeight="1">
      <c r="B10" s="61" t="s">
        <v>685</v>
      </c>
      <c r="C10" s="190" t="s">
        <v>223</v>
      </c>
      <c r="D10" s="190"/>
      <c r="E10" s="191"/>
      <c r="F10" s="191"/>
      <c r="G10" s="191"/>
      <c r="H10" s="191"/>
      <c r="I10" s="191"/>
      <c r="J10" s="191"/>
      <c r="K10" s="191"/>
      <c r="L10" s="191"/>
    </row>
    <row r="11" spans="2:5" ht="13.5">
      <c r="B11" s="61"/>
      <c r="C11" s="61"/>
      <c r="D11" s="61"/>
      <c r="E11" s="61"/>
    </row>
    <row r="12" spans="2:5" ht="13.5">
      <c r="B12" s="61"/>
      <c r="C12" s="61"/>
      <c r="D12" s="61"/>
      <c r="E12" s="61"/>
    </row>
    <row r="13" ht="12.75">
      <c r="B13" s="70"/>
    </row>
    <row r="14" spans="2:12" ht="12.75">
      <c r="B14" s="45">
        <v>5.1</v>
      </c>
      <c r="C14" s="172" t="s">
        <v>470</v>
      </c>
      <c r="D14" s="172"/>
      <c r="E14" s="172"/>
      <c r="F14" s="172"/>
      <c r="G14" s="172"/>
      <c r="H14" s="172"/>
      <c r="I14" s="172"/>
      <c r="J14" s="172"/>
      <c r="K14" s="203"/>
      <c r="L14" s="113">
        <f>IF(L52&lt;&gt;0,L52,L16+L31)</f>
        <v>0</v>
      </c>
    </row>
    <row r="15" spans="2:12" s="37" customFormat="1" ht="12.75">
      <c r="B15" s="92"/>
      <c r="C15" s="93"/>
      <c r="D15" s="93"/>
      <c r="E15" s="93"/>
      <c r="F15" s="93"/>
      <c r="G15" s="93"/>
      <c r="H15" s="93"/>
      <c r="I15" s="93"/>
      <c r="J15" s="93"/>
      <c r="K15" s="94"/>
      <c r="L15" s="82"/>
    </row>
    <row r="16" spans="2:12" ht="12.75" customHeight="1">
      <c r="B16" s="43" t="s">
        <v>471</v>
      </c>
      <c r="C16" s="127" t="s">
        <v>224</v>
      </c>
      <c r="D16" s="148"/>
      <c r="E16" s="148"/>
      <c r="F16" s="148"/>
      <c r="G16" s="148"/>
      <c r="H16" s="148"/>
      <c r="I16" s="148"/>
      <c r="J16" s="148"/>
      <c r="K16" s="148"/>
      <c r="L16" s="113">
        <f>L27</f>
        <v>0</v>
      </c>
    </row>
    <row r="17" spans="2:12" s="37" customFormat="1" ht="12.75" customHeight="1">
      <c r="B17" s="86"/>
      <c r="C17" s="86"/>
      <c r="D17" s="87"/>
      <c r="E17" s="87"/>
      <c r="F17" s="87"/>
      <c r="G17" s="87"/>
      <c r="H17" s="87"/>
      <c r="I17" s="87"/>
      <c r="J17" s="87"/>
      <c r="K17" s="87"/>
      <c r="L17" s="82"/>
    </row>
    <row r="18" spans="2:12" ht="31.5" customHeight="1">
      <c r="B18" s="51" t="s">
        <v>225</v>
      </c>
      <c r="C18" s="125" t="s">
        <v>226</v>
      </c>
      <c r="D18" s="126"/>
      <c r="E18" s="126"/>
      <c r="F18" s="126"/>
      <c r="G18" s="126"/>
      <c r="H18" s="126"/>
      <c r="I18" s="126"/>
      <c r="J18" s="126"/>
      <c r="K18" s="126"/>
      <c r="L18" s="126"/>
    </row>
    <row r="19" spans="3:12" ht="13.5" customHeight="1">
      <c r="C19" s="84" t="s">
        <v>524</v>
      </c>
      <c r="D19" s="207" t="s">
        <v>227</v>
      </c>
      <c r="E19" s="177"/>
      <c r="F19" s="177"/>
      <c r="G19" s="177"/>
      <c r="H19" s="177"/>
      <c r="I19" s="177"/>
      <c r="J19" s="177"/>
      <c r="K19" s="178"/>
      <c r="L19" s="100"/>
    </row>
    <row r="20" spans="3:12" ht="12.75">
      <c r="C20" s="84" t="s">
        <v>525</v>
      </c>
      <c r="D20" s="207" t="s">
        <v>228</v>
      </c>
      <c r="E20" s="177"/>
      <c r="F20" s="177"/>
      <c r="G20" s="177"/>
      <c r="H20" s="177"/>
      <c r="I20" s="177"/>
      <c r="J20" s="177"/>
      <c r="K20" s="178"/>
      <c r="L20" s="100"/>
    </row>
    <row r="21" spans="3:12" ht="12.75">
      <c r="C21" s="84" t="s">
        <v>527</v>
      </c>
      <c r="D21" s="207" t="s">
        <v>229</v>
      </c>
      <c r="E21" s="177"/>
      <c r="F21" s="177"/>
      <c r="G21" s="177"/>
      <c r="H21" s="177"/>
      <c r="I21" s="177"/>
      <c r="J21" s="177"/>
      <c r="K21" s="178"/>
      <c r="L21" s="100"/>
    </row>
    <row r="22" ht="12.75">
      <c r="B22" s="33"/>
    </row>
    <row r="23" spans="2:12" ht="16.5" customHeight="1">
      <c r="B23" s="51" t="s">
        <v>230</v>
      </c>
      <c r="C23" s="125" t="s">
        <v>231</v>
      </c>
      <c r="D23" s="126"/>
      <c r="E23" s="126"/>
      <c r="F23" s="126"/>
      <c r="G23" s="126"/>
      <c r="H23" s="126"/>
      <c r="I23" s="126"/>
      <c r="J23" s="126"/>
      <c r="K23" s="126"/>
      <c r="L23" s="126"/>
    </row>
    <row r="24" ht="13.5">
      <c r="B24" s="33"/>
    </row>
    <row r="25" ht="8.25" customHeight="1">
      <c r="B25" s="33"/>
    </row>
    <row r="26" spans="2:12" ht="23.25" customHeight="1">
      <c r="B26" s="51"/>
      <c r="C26" s="125" t="s">
        <v>232</v>
      </c>
      <c r="D26" s="126"/>
      <c r="E26" s="126"/>
      <c r="F26" s="126"/>
      <c r="G26" s="126"/>
      <c r="H26" s="126"/>
      <c r="I26" s="126"/>
      <c r="J26" s="126"/>
      <c r="K26" s="126"/>
      <c r="L26" s="126"/>
    </row>
    <row r="27" spans="2:14" ht="12.75" customHeight="1">
      <c r="B27" s="51" t="s">
        <v>233</v>
      </c>
      <c r="C27" s="205" t="s">
        <v>234</v>
      </c>
      <c r="D27" s="205"/>
      <c r="E27" s="205"/>
      <c r="F27" s="205"/>
      <c r="G27" s="205"/>
      <c r="H27" s="205"/>
      <c r="I27" s="205"/>
      <c r="J27" s="205"/>
      <c r="K27" s="206"/>
      <c r="L27" s="113">
        <f>IF(N27&gt;12,12,IF(L19&lt;=0.025,0,N27))</f>
        <v>0</v>
      </c>
      <c r="M27" s="102">
        <f>L19*12/0.1</f>
        <v>0</v>
      </c>
      <c r="N27">
        <f>IF(L19&lt;=13.74,M27,IF(L19&lt;=17.49,M27+0.5,IF(L19&lt;=21.24,M27+1,IF(L19&lt;=24.49,M27+2.5,IF(L19&lt;=25,M27+4,0)))))</f>
        <v>0</v>
      </c>
    </row>
    <row r="28" spans="2:12" ht="12.75">
      <c r="B28" s="51"/>
      <c r="C28" s="53"/>
      <c r="D28" s="54"/>
      <c r="E28" s="54"/>
      <c r="F28" s="54"/>
      <c r="G28" s="54"/>
      <c r="H28" s="54"/>
      <c r="I28" s="54"/>
      <c r="J28" s="54"/>
      <c r="K28" s="54"/>
      <c r="L28" s="54"/>
    </row>
    <row r="29" spans="2:12" ht="12.75">
      <c r="B29" s="51" t="s">
        <v>292</v>
      </c>
      <c r="C29" s="125" t="s">
        <v>235</v>
      </c>
      <c r="D29" s="126"/>
      <c r="E29" s="126"/>
      <c r="F29" s="126"/>
      <c r="G29" s="126"/>
      <c r="H29" s="126"/>
      <c r="I29" s="126"/>
      <c r="J29" s="126"/>
      <c r="K29" s="126"/>
      <c r="L29" s="126"/>
    </row>
    <row r="30" spans="2:12" ht="12.75">
      <c r="B30" s="51"/>
      <c r="C30" s="53"/>
      <c r="D30" s="54"/>
      <c r="E30" s="54"/>
      <c r="F30" s="54"/>
      <c r="G30" s="54"/>
      <c r="H30" s="54"/>
      <c r="I30" s="54"/>
      <c r="J30" s="54"/>
      <c r="K30" s="54"/>
      <c r="L30" s="54"/>
    </row>
    <row r="31" spans="2:12" ht="12.75">
      <c r="B31" s="43" t="s">
        <v>474</v>
      </c>
      <c r="C31" s="127" t="s">
        <v>236</v>
      </c>
      <c r="D31" s="148"/>
      <c r="E31" s="148"/>
      <c r="F31" s="148"/>
      <c r="G31" s="148"/>
      <c r="H31" s="148"/>
      <c r="I31" s="148"/>
      <c r="J31" s="148"/>
      <c r="K31" s="148"/>
      <c r="L31" s="113">
        <f>IF(L50&lt;&gt;0,L50,L47)</f>
        <v>0</v>
      </c>
    </row>
    <row r="32" spans="2:12" s="37" customFormat="1" ht="12.75">
      <c r="B32" s="86"/>
      <c r="C32" s="86"/>
      <c r="D32" s="87"/>
      <c r="E32" s="87"/>
      <c r="F32" s="87"/>
      <c r="G32" s="87"/>
      <c r="H32" s="87"/>
      <c r="I32" s="87"/>
      <c r="J32" s="87"/>
      <c r="K32" s="87"/>
      <c r="L32" s="82"/>
    </row>
    <row r="33" spans="2:12" ht="30.75" customHeight="1">
      <c r="B33" s="51" t="s">
        <v>237</v>
      </c>
      <c r="C33" s="125" t="s">
        <v>238</v>
      </c>
      <c r="D33" s="126"/>
      <c r="E33" s="126"/>
      <c r="F33" s="126"/>
      <c r="G33" s="126"/>
      <c r="H33" s="126"/>
      <c r="I33" s="126"/>
      <c r="J33" s="126"/>
      <c r="K33" s="126"/>
      <c r="L33" s="126"/>
    </row>
    <row r="34" spans="2:3" ht="13.5">
      <c r="B34" s="51"/>
      <c r="C34" s="33"/>
    </row>
    <row r="35" spans="2:3" ht="13.5">
      <c r="B35" s="51"/>
      <c r="C35" s="33"/>
    </row>
    <row r="36" spans="2:12" ht="18" customHeight="1">
      <c r="B36" s="51"/>
      <c r="C36" s="125" t="s">
        <v>73</v>
      </c>
      <c r="D36" s="126"/>
      <c r="E36" s="126"/>
      <c r="F36" s="126"/>
      <c r="G36" s="126"/>
      <c r="H36" s="126"/>
      <c r="I36" s="126"/>
      <c r="J36" s="126"/>
      <c r="K36" s="126"/>
      <c r="L36" s="126"/>
    </row>
    <row r="37" spans="2:12" ht="31.5" customHeight="1">
      <c r="B37" s="51" t="s">
        <v>239</v>
      </c>
      <c r="C37" s="125" t="s">
        <v>240</v>
      </c>
      <c r="D37" s="126"/>
      <c r="E37" s="126"/>
      <c r="F37" s="126"/>
      <c r="G37" s="126"/>
      <c r="H37" s="126"/>
      <c r="I37" s="126"/>
      <c r="J37" s="126"/>
      <c r="K37" s="126"/>
      <c r="L37" s="126"/>
    </row>
    <row r="38" spans="2:12" ht="31.5" customHeight="1">
      <c r="B38" s="51" t="s">
        <v>241</v>
      </c>
      <c r="C38" s="125" t="s">
        <v>242</v>
      </c>
      <c r="D38" s="126"/>
      <c r="E38" s="126"/>
      <c r="F38" s="126"/>
      <c r="G38" s="126"/>
      <c r="H38" s="126"/>
      <c r="I38" s="126"/>
      <c r="J38" s="126"/>
      <c r="K38" s="126"/>
      <c r="L38" s="126"/>
    </row>
    <row r="39" spans="3:12" ht="13.5" customHeight="1">
      <c r="C39" s="72" t="s">
        <v>524</v>
      </c>
      <c r="D39" s="207" t="s">
        <v>227</v>
      </c>
      <c r="E39" s="177"/>
      <c r="F39" s="177"/>
      <c r="G39" s="177"/>
      <c r="H39" s="177"/>
      <c r="I39" s="177"/>
      <c r="J39" s="177"/>
      <c r="K39" s="178"/>
      <c r="L39" s="100"/>
    </row>
    <row r="40" spans="3:12" ht="13.5" customHeight="1">
      <c r="C40" s="84" t="s">
        <v>525</v>
      </c>
      <c r="D40" s="207" t="s">
        <v>228</v>
      </c>
      <c r="E40" s="177"/>
      <c r="F40" s="177"/>
      <c r="G40" s="177"/>
      <c r="H40" s="177"/>
      <c r="I40" s="177"/>
      <c r="J40" s="177"/>
      <c r="K40" s="178"/>
      <c r="L40" s="100"/>
    </row>
    <row r="41" spans="3:12" ht="13.5" customHeight="1">
      <c r="C41" s="84" t="s">
        <v>527</v>
      </c>
      <c r="D41" s="207" t="s">
        <v>229</v>
      </c>
      <c r="E41" s="177"/>
      <c r="F41" s="177"/>
      <c r="G41" s="177"/>
      <c r="H41" s="177"/>
      <c r="I41" s="177"/>
      <c r="J41" s="177"/>
      <c r="K41" s="178"/>
      <c r="L41" s="100"/>
    </row>
    <row r="42" ht="12.75">
      <c r="B42" s="33"/>
    </row>
    <row r="43" spans="2:12" ht="16.5" customHeight="1">
      <c r="B43" s="51" t="s">
        <v>243</v>
      </c>
      <c r="C43" s="125" t="s">
        <v>244</v>
      </c>
      <c r="D43" s="126"/>
      <c r="E43" s="126"/>
      <c r="F43" s="126"/>
      <c r="G43" s="126"/>
      <c r="H43" s="126"/>
      <c r="I43" s="126"/>
      <c r="J43" s="126"/>
      <c r="K43" s="126"/>
      <c r="L43" s="126"/>
    </row>
    <row r="44" spans="2:12" ht="12.75">
      <c r="B44" s="51"/>
      <c r="C44" s="53"/>
      <c r="D44" s="54"/>
      <c r="E44" s="54"/>
      <c r="F44" s="54"/>
      <c r="G44" s="54"/>
      <c r="H44" s="54"/>
      <c r="I44" s="54"/>
      <c r="J44" s="54"/>
      <c r="K44" s="54"/>
      <c r="L44" s="54"/>
    </row>
    <row r="45" ht="13.5">
      <c r="B45" s="33"/>
    </row>
    <row r="46" spans="2:12" ht="22.5" customHeight="1">
      <c r="B46" s="51"/>
      <c r="C46" s="125" t="s">
        <v>245</v>
      </c>
      <c r="D46" s="126"/>
      <c r="E46" s="126"/>
      <c r="F46" s="126"/>
      <c r="G46" s="126"/>
      <c r="H46" s="126"/>
      <c r="I46" s="126"/>
      <c r="J46" s="126"/>
      <c r="K46" s="126"/>
      <c r="L46" s="126"/>
    </row>
    <row r="47" spans="2:14" ht="12.75" customHeight="1">
      <c r="B47" s="51" t="s">
        <v>241</v>
      </c>
      <c r="C47" s="205" t="s">
        <v>246</v>
      </c>
      <c r="D47" s="205"/>
      <c r="E47" s="205"/>
      <c r="F47" s="205"/>
      <c r="G47" s="205"/>
      <c r="H47" s="205"/>
      <c r="I47" s="205"/>
      <c r="J47" s="205"/>
      <c r="K47" s="206"/>
      <c r="L47" s="113">
        <f>IF(M47=0,0,N47)</f>
        <v>0</v>
      </c>
      <c r="M47" s="103">
        <f>IF(L19&lt;0.1,0,IF(L39&gt;0.15,0,L39+L19))</f>
        <v>0</v>
      </c>
      <c r="N47">
        <f>IF(M47&lt;=0.1374,0.5,IF(M47&lt;=0.1749,1,IF(M47&lt;=0.2124,1.5,IF(M47&lt;=0.2449,2,0))))</f>
        <v>0.5</v>
      </c>
    </row>
    <row r="48" spans="2:12" ht="12.75" customHeight="1">
      <c r="B48" s="51"/>
      <c r="C48" s="77"/>
      <c r="D48" s="77"/>
      <c r="E48" s="77"/>
      <c r="F48" s="77"/>
      <c r="G48" s="77"/>
      <c r="H48" s="77"/>
      <c r="I48" s="77"/>
      <c r="J48" s="77"/>
      <c r="K48" s="78"/>
      <c r="L48" s="75"/>
    </row>
    <row r="49" spans="2:12" ht="30" customHeight="1">
      <c r="B49" s="51" t="s">
        <v>243</v>
      </c>
      <c r="C49" s="125" t="s">
        <v>247</v>
      </c>
      <c r="D49" s="125"/>
      <c r="E49" s="125"/>
      <c r="F49" s="125"/>
      <c r="G49" s="125"/>
      <c r="H49" s="125"/>
      <c r="I49" s="125"/>
      <c r="J49" s="125"/>
      <c r="K49" s="125"/>
      <c r="L49" s="125"/>
    </row>
    <row r="50" spans="2:12" ht="12.75" customHeight="1">
      <c r="B50" s="51"/>
      <c r="C50" s="205" t="s">
        <v>293</v>
      </c>
      <c r="D50" s="205"/>
      <c r="E50" s="205"/>
      <c r="F50" s="205"/>
      <c r="G50" s="205"/>
      <c r="H50" s="205"/>
      <c r="I50" s="205"/>
      <c r="J50" s="205"/>
      <c r="K50" s="206"/>
      <c r="L50" s="104"/>
    </row>
    <row r="51" ht="12.75">
      <c r="B51" s="51"/>
    </row>
    <row r="52" spans="2:12" ht="12.75">
      <c r="B52" s="43" t="s">
        <v>248</v>
      </c>
      <c r="C52" s="127" t="s">
        <v>79</v>
      </c>
      <c r="D52" s="148"/>
      <c r="E52" s="148"/>
      <c r="F52" s="148"/>
      <c r="G52" s="148"/>
      <c r="H52" s="148"/>
      <c r="I52" s="148"/>
      <c r="J52" s="148"/>
      <c r="K52" s="148"/>
      <c r="L52" s="113">
        <f>L61</f>
        <v>0</v>
      </c>
    </row>
    <row r="53" spans="2:12" s="37" customFormat="1" ht="12.75">
      <c r="B53" s="86"/>
      <c r="C53" s="86"/>
      <c r="D53" s="87"/>
      <c r="E53" s="87"/>
      <c r="F53" s="87"/>
      <c r="G53" s="87"/>
      <c r="H53" s="87"/>
      <c r="I53" s="87"/>
      <c r="J53" s="87"/>
      <c r="K53" s="87"/>
      <c r="L53" s="82"/>
    </row>
    <row r="54" spans="2:12" ht="30.75" customHeight="1">
      <c r="B54" s="51" t="s">
        <v>74</v>
      </c>
      <c r="C54" s="125" t="s">
        <v>249</v>
      </c>
      <c r="D54" s="126"/>
      <c r="E54" s="126"/>
      <c r="F54" s="126"/>
      <c r="G54" s="126"/>
      <c r="H54" s="126"/>
      <c r="I54" s="126"/>
      <c r="J54" s="126"/>
      <c r="K54" s="126"/>
      <c r="L54" s="126"/>
    </row>
    <row r="55" spans="2:12" ht="16.5" customHeight="1">
      <c r="B55" s="51"/>
      <c r="C55" s="125" t="s">
        <v>250</v>
      </c>
      <c r="D55" s="126"/>
      <c r="E55" s="126"/>
      <c r="F55" s="126"/>
      <c r="G55" s="126"/>
      <c r="H55" s="126"/>
      <c r="I55" s="126"/>
      <c r="J55" s="126"/>
      <c r="K55" s="126"/>
      <c r="L55" s="126"/>
    </row>
    <row r="56" spans="2:12" ht="22.5" customHeight="1">
      <c r="B56" s="51"/>
      <c r="C56" s="53"/>
      <c r="D56" s="54"/>
      <c r="E56" s="54"/>
      <c r="F56" s="54"/>
      <c r="G56" s="54"/>
      <c r="H56" s="54"/>
      <c r="I56" s="54"/>
      <c r="J56" s="54"/>
      <c r="K56" s="54"/>
      <c r="L56" s="54"/>
    </row>
    <row r="57" spans="2:12" ht="9" customHeight="1">
      <c r="B57" s="51"/>
      <c r="C57" s="53"/>
      <c r="D57" s="54"/>
      <c r="E57" s="54"/>
      <c r="F57" s="54"/>
      <c r="G57" s="54"/>
      <c r="H57" s="54"/>
      <c r="I57" s="54"/>
      <c r="J57" s="54"/>
      <c r="K57" s="54"/>
      <c r="L57" s="54"/>
    </row>
    <row r="58" spans="2:12" ht="42.75" customHeight="1">
      <c r="B58" s="51" t="s">
        <v>75</v>
      </c>
      <c r="C58" s="125" t="s">
        <v>251</v>
      </c>
      <c r="D58" s="126"/>
      <c r="E58" s="126"/>
      <c r="F58" s="126"/>
      <c r="G58" s="126"/>
      <c r="H58" s="126"/>
      <c r="I58" s="126"/>
      <c r="J58" s="126"/>
      <c r="K58" s="126"/>
      <c r="L58" s="126"/>
    </row>
    <row r="59" spans="2:12" ht="43.5" customHeight="1">
      <c r="B59" s="51" t="s">
        <v>76</v>
      </c>
      <c r="C59" s="125" t="s">
        <v>252</v>
      </c>
      <c r="D59" s="126"/>
      <c r="E59" s="126"/>
      <c r="F59" s="126"/>
      <c r="G59" s="126"/>
      <c r="H59" s="126"/>
      <c r="I59" s="126"/>
      <c r="J59" s="126"/>
      <c r="K59" s="126"/>
      <c r="L59" s="126"/>
    </row>
    <row r="60" spans="2:12" ht="30.75" customHeight="1">
      <c r="B60" s="51" t="s">
        <v>77</v>
      </c>
      <c r="C60" s="125" t="s">
        <v>253</v>
      </c>
      <c r="D60" s="126"/>
      <c r="E60" s="126"/>
      <c r="F60" s="126"/>
      <c r="G60" s="126"/>
      <c r="H60" s="126"/>
      <c r="I60" s="126"/>
      <c r="J60" s="126"/>
      <c r="K60" s="126"/>
      <c r="L60" s="126"/>
    </row>
    <row r="61" spans="2:12" ht="12.75" customHeight="1">
      <c r="B61" s="51" t="s">
        <v>78</v>
      </c>
      <c r="C61" s="205" t="s">
        <v>254</v>
      </c>
      <c r="D61" s="205"/>
      <c r="E61" s="205"/>
      <c r="F61" s="205"/>
      <c r="G61" s="205"/>
      <c r="H61" s="205"/>
      <c r="I61" s="205"/>
      <c r="J61" s="205"/>
      <c r="K61" s="206"/>
      <c r="L61" s="104"/>
    </row>
    <row r="62" ht="12.75">
      <c r="B62" s="51"/>
    </row>
    <row r="63" spans="2:12" ht="12.75">
      <c r="B63" s="45">
        <v>5.2</v>
      </c>
      <c r="C63" s="172" t="s">
        <v>255</v>
      </c>
      <c r="D63" s="172"/>
      <c r="E63" s="172"/>
      <c r="F63" s="172"/>
      <c r="G63" s="172"/>
      <c r="H63" s="172"/>
      <c r="I63" s="172"/>
      <c r="J63" s="172"/>
      <c r="K63" s="203"/>
      <c r="L63" s="113">
        <f>L65+L89</f>
        <v>0</v>
      </c>
    </row>
    <row r="64" spans="2:12" s="37" customFormat="1" ht="12.75">
      <c r="B64" s="92"/>
      <c r="C64" s="93"/>
      <c r="D64" s="93"/>
      <c r="E64" s="93"/>
      <c r="F64" s="93"/>
      <c r="G64" s="93"/>
      <c r="H64" s="93"/>
      <c r="I64" s="93"/>
      <c r="J64" s="93"/>
      <c r="K64" s="94"/>
      <c r="L64" s="82"/>
    </row>
    <row r="65" spans="2:12" ht="12.75" customHeight="1">
      <c r="B65" s="43" t="s">
        <v>477</v>
      </c>
      <c r="C65" s="127" t="s">
        <v>256</v>
      </c>
      <c r="D65" s="148"/>
      <c r="E65" s="148"/>
      <c r="F65" s="148"/>
      <c r="G65" s="148"/>
      <c r="H65" s="148"/>
      <c r="I65" s="148"/>
      <c r="J65" s="148"/>
      <c r="K65" s="148"/>
      <c r="L65" s="113">
        <f>IF(L86="",L83+L84,L86+L87)</f>
        <v>0</v>
      </c>
    </row>
    <row r="66" spans="2:12" s="37" customFormat="1" ht="12.75" customHeight="1">
      <c r="B66" s="86"/>
      <c r="C66" s="86"/>
      <c r="D66" s="87"/>
      <c r="E66" s="87"/>
      <c r="F66" s="87"/>
      <c r="G66" s="87"/>
      <c r="H66" s="87"/>
      <c r="I66" s="87"/>
      <c r="J66" s="87"/>
      <c r="K66" s="87"/>
      <c r="L66" s="82"/>
    </row>
    <row r="67" spans="2:12" ht="12.75">
      <c r="B67" s="51" t="s">
        <v>257</v>
      </c>
      <c r="C67" s="205" t="s">
        <v>258</v>
      </c>
      <c r="D67" s="205"/>
      <c r="E67" s="205"/>
      <c r="F67" s="205"/>
      <c r="G67" s="205"/>
      <c r="H67" s="205"/>
      <c r="I67" s="205"/>
      <c r="J67" s="205"/>
      <c r="K67" s="206"/>
      <c r="L67" s="106"/>
    </row>
    <row r="68" ht="12.75">
      <c r="B68" s="51"/>
    </row>
    <row r="69" spans="2:12" ht="39" customHeight="1">
      <c r="B69" s="51" t="s">
        <v>259</v>
      </c>
      <c r="C69" s="125" t="s">
        <v>260</v>
      </c>
      <c r="D69" s="126"/>
      <c r="E69" s="126"/>
      <c r="F69" s="126"/>
      <c r="G69" s="126"/>
      <c r="H69" s="126"/>
      <c r="I69" s="126"/>
      <c r="J69" s="126"/>
      <c r="K69" s="126"/>
      <c r="L69" s="126"/>
    </row>
    <row r="70" spans="2:12" ht="12.75">
      <c r="B70" s="51"/>
      <c r="L70" s="106"/>
    </row>
    <row r="71" ht="12.75">
      <c r="B71" s="51"/>
    </row>
    <row r="72" spans="2:12" ht="12.75">
      <c r="B72" s="51" t="s">
        <v>261</v>
      </c>
      <c r="C72" s="205" t="s">
        <v>262</v>
      </c>
      <c r="D72" s="205"/>
      <c r="E72" s="205"/>
      <c r="F72" s="205"/>
      <c r="G72" s="205"/>
      <c r="H72" s="205"/>
      <c r="I72" s="205"/>
      <c r="J72" s="205"/>
      <c r="K72" s="206"/>
      <c r="L72" s="106"/>
    </row>
    <row r="73" ht="12.75">
      <c r="B73" s="51"/>
    </row>
    <row r="74" spans="2:12" ht="42.75" customHeight="1">
      <c r="B74" s="51" t="s">
        <v>263</v>
      </c>
      <c r="C74" s="125" t="s">
        <v>728</v>
      </c>
      <c r="D74" s="126"/>
      <c r="E74" s="126"/>
      <c r="F74" s="126"/>
      <c r="G74" s="126"/>
      <c r="H74" s="126"/>
      <c r="I74" s="126"/>
      <c r="J74" s="126"/>
      <c r="K74" s="126"/>
      <c r="L74" s="126"/>
    </row>
    <row r="75" spans="2:12" ht="45" customHeight="1">
      <c r="B75" s="51" t="s">
        <v>264</v>
      </c>
      <c r="C75" s="125" t="s">
        <v>265</v>
      </c>
      <c r="D75" s="126"/>
      <c r="E75" s="126"/>
      <c r="F75" s="126"/>
      <c r="G75" s="126"/>
      <c r="H75" s="126"/>
      <c r="I75" s="126"/>
      <c r="J75" s="126"/>
      <c r="K75" s="126"/>
      <c r="L75" s="126"/>
    </row>
    <row r="76" spans="2:12" ht="12.75">
      <c r="B76" s="51"/>
      <c r="C76" s="53"/>
      <c r="D76" s="54"/>
      <c r="E76" s="54"/>
      <c r="F76" s="54"/>
      <c r="G76" s="54"/>
      <c r="H76" s="54"/>
      <c r="I76" s="54"/>
      <c r="J76" s="54"/>
      <c r="K76" s="54"/>
      <c r="L76" s="54"/>
    </row>
    <row r="77" spans="2:12" ht="12.75">
      <c r="B77" s="51"/>
      <c r="C77" s="53"/>
      <c r="D77" s="54"/>
      <c r="E77" s="214" t="s">
        <v>724</v>
      </c>
      <c r="F77" s="214"/>
      <c r="G77" s="214" t="s">
        <v>721</v>
      </c>
      <c r="H77" s="214"/>
      <c r="I77" s="214" t="s">
        <v>266</v>
      </c>
      <c r="J77" s="214"/>
      <c r="K77" s="54"/>
      <c r="L77" s="54"/>
    </row>
    <row r="78" spans="2:12" ht="24" customHeight="1">
      <c r="B78" s="51"/>
      <c r="C78" s="209" t="s">
        <v>722</v>
      </c>
      <c r="D78" s="211"/>
      <c r="E78" s="208"/>
      <c r="F78" s="208"/>
      <c r="G78" s="208"/>
      <c r="H78" s="208"/>
      <c r="I78" s="208"/>
      <c r="J78" s="208"/>
      <c r="K78" s="54"/>
      <c r="L78" s="54"/>
    </row>
    <row r="79" spans="2:12" ht="24" customHeight="1">
      <c r="B79" s="51"/>
      <c r="C79" s="209" t="s">
        <v>723</v>
      </c>
      <c r="D79" s="210"/>
      <c r="E79" s="210"/>
      <c r="F79" s="211"/>
      <c r="G79" s="212">
        <f>IF(E78=0,0,G78/E78)</f>
        <v>0</v>
      </c>
      <c r="H79" s="213"/>
      <c r="I79" s="212">
        <f>IF(E78=0,0,I78/E78)</f>
        <v>0</v>
      </c>
      <c r="J79" s="213"/>
      <c r="K79" s="54"/>
      <c r="L79" s="54"/>
    </row>
    <row r="80" spans="2:12" ht="12.75">
      <c r="B80" s="51"/>
      <c r="C80" s="53"/>
      <c r="D80" s="54"/>
      <c r="E80" s="54"/>
      <c r="F80" s="54"/>
      <c r="G80" s="54"/>
      <c r="H80" s="54"/>
      <c r="I80" s="54"/>
      <c r="J80" s="54"/>
      <c r="K80" s="54"/>
      <c r="L80" s="54"/>
    </row>
    <row r="81" spans="2:12" ht="12.75">
      <c r="B81" s="51"/>
      <c r="C81" s="53"/>
      <c r="D81" s="54"/>
      <c r="E81" s="54"/>
      <c r="F81" s="54"/>
      <c r="G81" s="54"/>
      <c r="H81" s="54"/>
      <c r="I81" s="54"/>
      <c r="J81" s="54"/>
      <c r="K81" s="54"/>
      <c r="L81" s="54"/>
    </row>
    <row r="82" ht="12.75">
      <c r="B82" s="51"/>
    </row>
    <row r="83" spans="2:12" ht="12.75">
      <c r="B83" s="51" t="s">
        <v>267</v>
      </c>
      <c r="C83" s="205" t="s">
        <v>725</v>
      </c>
      <c r="D83" s="205"/>
      <c r="E83" s="205"/>
      <c r="F83" s="205"/>
      <c r="G83" s="205"/>
      <c r="H83" s="205"/>
      <c r="I83" s="205"/>
      <c r="J83" s="205"/>
      <c r="K83" s="206"/>
      <c r="L83" s="113">
        <f>IF(E78=0,0,2*(G78/E78))</f>
        <v>0</v>
      </c>
    </row>
    <row r="84" spans="3:12" ht="12.75">
      <c r="C84" s="205" t="s">
        <v>726</v>
      </c>
      <c r="D84" s="205"/>
      <c r="E84" s="205"/>
      <c r="F84" s="205"/>
      <c r="G84" s="205"/>
      <c r="H84" s="205"/>
      <c r="I84" s="205"/>
      <c r="J84" s="205"/>
      <c r="K84" s="206"/>
      <c r="L84" s="113">
        <f>IF(E78=0,0,I78/E78)</f>
        <v>0</v>
      </c>
    </row>
    <row r="85" spans="3:12" ht="39" customHeight="1">
      <c r="C85" s="125" t="s">
        <v>727</v>
      </c>
      <c r="D85" s="126"/>
      <c r="E85" s="126"/>
      <c r="F85" s="126"/>
      <c r="G85" s="126"/>
      <c r="H85" s="126"/>
      <c r="I85" s="126"/>
      <c r="J85" s="126"/>
      <c r="K85" s="126"/>
      <c r="L85" s="126"/>
    </row>
    <row r="86" spans="2:12" ht="12.75">
      <c r="B86" s="51"/>
      <c r="C86" s="205" t="s">
        <v>729</v>
      </c>
      <c r="D86" s="205"/>
      <c r="E86" s="205"/>
      <c r="F86" s="205"/>
      <c r="G86" s="205"/>
      <c r="H86" s="205"/>
      <c r="I86" s="205"/>
      <c r="J86" s="205"/>
      <c r="K86" s="206"/>
      <c r="L86" s="107"/>
    </row>
    <row r="87" spans="3:12" ht="12.75">
      <c r="C87" s="205" t="s">
        <v>730</v>
      </c>
      <c r="D87" s="205"/>
      <c r="E87" s="205"/>
      <c r="F87" s="205"/>
      <c r="G87" s="205"/>
      <c r="H87" s="205"/>
      <c r="I87" s="205"/>
      <c r="J87" s="205"/>
      <c r="K87" s="206"/>
      <c r="L87" s="107"/>
    </row>
    <row r="88" ht="12.75" customHeight="1"/>
    <row r="89" spans="2:12" ht="12.75" customHeight="1">
      <c r="B89" s="43" t="s">
        <v>483</v>
      </c>
      <c r="C89" s="127" t="s">
        <v>268</v>
      </c>
      <c r="D89" s="148"/>
      <c r="E89" s="148"/>
      <c r="F89" s="148"/>
      <c r="G89" s="148"/>
      <c r="H89" s="148"/>
      <c r="I89" s="148"/>
      <c r="J89" s="148"/>
      <c r="K89" s="148"/>
      <c r="L89" s="113">
        <f>IF(L115="",L112+L113,L115+L116)</f>
        <v>0</v>
      </c>
    </row>
    <row r="90" spans="2:12" s="37" customFormat="1" ht="12.75" customHeight="1">
      <c r="B90" s="86"/>
      <c r="C90" s="86"/>
      <c r="D90" s="87"/>
      <c r="E90" s="87"/>
      <c r="F90" s="87"/>
      <c r="G90" s="87"/>
      <c r="H90" s="87"/>
      <c r="I90" s="87"/>
      <c r="J90" s="87"/>
      <c r="K90" s="87"/>
      <c r="L90" s="82"/>
    </row>
    <row r="91" spans="2:12" ht="72" customHeight="1">
      <c r="B91" s="51" t="s">
        <v>269</v>
      </c>
      <c r="C91" s="125" t="s">
        <v>270</v>
      </c>
      <c r="D91" s="126"/>
      <c r="E91" s="126"/>
      <c r="F91" s="126"/>
      <c r="G91" s="126"/>
      <c r="H91" s="126"/>
      <c r="I91" s="126"/>
      <c r="J91" s="126"/>
      <c r="K91" s="126"/>
      <c r="L91" s="126"/>
    </row>
    <row r="92" spans="2:12" ht="57" customHeight="1">
      <c r="B92" s="51" t="s">
        <v>271</v>
      </c>
      <c r="C92" s="125" t="s">
        <v>272</v>
      </c>
      <c r="D92" s="126"/>
      <c r="E92" s="126"/>
      <c r="F92" s="126"/>
      <c r="G92" s="126"/>
      <c r="H92" s="126"/>
      <c r="I92" s="126"/>
      <c r="J92" s="126"/>
      <c r="K92" s="126"/>
      <c r="L92" s="126"/>
    </row>
    <row r="93" spans="2:12" ht="12.75">
      <c r="B93" s="51"/>
      <c r="C93" s="205" t="s">
        <v>273</v>
      </c>
      <c r="D93" s="205"/>
      <c r="E93" s="205"/>
      <c r="F93" s="205"/>
      <c r="G93" s="205"/>
      <c r="H93" s="205"/>
      <c r="I93" s="205"/>
      <c r="J93" s="205"/>
      <c r="K93" s="206"/>
      <c r="L93" s="106"/>
    </row>
    <row r="94" spans="2:12" ht="12.75">
      <c r="B94" s="51"/>
      <c r="C94" s="77"/>
      <c r="D94" s="77"/>
      <c r="E94" s="77"/>
      <c r="F94" s="77"/>
      <c r="G94" s="77"/>
      <c r="H94" s="77"/>
      <c r="I94" s="77"/>
      <c r="J94" s="77"/>
      <c r="K94" s="78"/>
      <c r="L94" s="75"/>
    </row>
    <row r="95" spans="2:12" ht="12.75">
      <c r="B95" s="51" t="s">
        <v>274</v>
      </c>
      <c r="C95" s="205" t="s">
        <v>275</v>
      </c>
      <c r="D95" s="205"/>
      <c r="E95" s="205"/>
      <c r="F95" s="205"/>
      <c r="G95" s="205"/>
      <c r="H95" s="205"/>
      <c r="I95" s="205"/>
      <c r="J95" s="205"/>
      <c r="K95" s="206"/>
      <c r="L95" s="106"/>
    </row>
    <row r="96" spans="2:12" ht="12.75">
      <c r="B96" s="51"/>
      <c r="C96" s="77"/>
      <c r="D96" s="77"/>
      <c r="E96" s="77"/>
      <c r="F96" s="77"/>
      <c r="G96" s="77"/>
      <c r="H96" s="77"/>
      <c r="I96" s="77"/>
      <c r="J96" s="77"/>
      <c r="K96" s="78"/>
      <c r="L96" s="75"/>
    </row>
    <row r="97" spans="2:12" ht="12.75">
      <c r="B97" s="51" t="s">
        <v>276</v>
      </c>
      <c r="C97" s="205" t="s">
        <v>277</v>
      </c>
      <c r="D97" s="205"/>
      <c r="E97" s="205"/>
      <c r="F97" s="205"/>
      <c r="G97" s="205"/>
      <c r="H97" s="205"/>
      <c r="I97" s="205"/>
      <c r="J97" s="205"/>
      <c r="K97" s="206"/>
      <c r="L97" s="106"/>
    </row>
    <row r="98" spans="2:12" ht="12.75">
      <c r="B98" s="51"/>
      <c r="C98" s="77"/>
      <c r="D98" s="77"/>
      <c r="E98" s="77"/>
      <c r="F98" s="77"/>
      <c r="G98" s="77"/>
      <c r="H98" s="77"/>
      <c r="I98" s="77"/>
      <c r="J98" s="77"/>
      <c r="K98" s="78"/>
      <c r="L98" s="75"/>
    </row>
    <row r="99" spans="2:12" ht="12.75">
      <c r="B99" s="51" t="s">
        <v>278</v>
      </c>
      <c r="C99" s="205" t="s">
        <v>279</v>
      </c>
      <c r="D99" s="205"/>
      <c r="E99" s="205"/>
      <c r="F99" s="205"/>
      <c r="G99" s="205"/>
      <c r="H99" s="205"/>
      <c r="I99" s="205"/>
      <c r="J99" s="205"/>
      <c r="K99" s="206"/>
      <c r="L99" s="106"/>
    </row>
    <row r="100" spans="2:12" ht="12.75">
      <c r="B100" s="51"/>
      <c r="C100" s="77"/>
      <c r="D100" s="77"/>
      <c r="E100" s="77"/>
      <c r="F100" s="77"/>
      <c r="G100" s="77"/>
      <c r="H100" s="77"/>
      <c r="I100" s="77"/>
      <c r="J100" s="77"/>
      <c r="K100" s="78"/>
      <c r="L100" s="75"/>
    </row>
    <row r="101" spans="2:12" ht="12.75">
      <c r="B101" s="51" t="s">
        <v>280</v>
      </c>
      <c r="C101" s="205" t="s">
        <v>281</v>
      </c>
      <c r="D101" s="205"/>
      <c r="E101" s="205"/>
      <c r="F101" s="205"/>
      <c r="G101" s="205"/>
      <c r="H101" s="205"/>
      <c r="I101" s="205"/>
      <c r="J101" s="205"/>
      <c r="K101" s="206"/>
      <c r="L101" s="106"/>
    </row>
    <row r="102" spans="2:12" ht="12.75">
      <c r="B102" s="51"/>
      <c r="C102" s="77"/>
      <c r="D102" s="77"/>
      <c r="E102" s="77"/>
      <c r="F102" s="77"/>
      <c r="G102" s="77"/>
      <c r="H102" s="77"/>
      <c r="I102" s="77"/>
      <c r="J102" s="77"/>
      <c r="K102" s="78"/>
      <c r="L102" s="75"/>
    </row>
    <row r="103" spans="2:12" ht="12.75">
      <c r="B103" s="51" t="s">
        <v>282</v>
      </c>
      <c r="C103" s="125" t="s">
        <v>283</v>
      </c>
      <c r="D103" s="126"/>
      <c r="E103" s="126"/>
      <c r="F103" s="126"/>
      <c r="G103" s="126"/>
      <c r="H103" s="126"/>
      <c r="I103" s="126"/>
      <c r="J103" s="126"/>
      <c r="K103" s="126"/>
      <c r="L103" s="126"/>
    </row>
    <row r="104" spans="2:12" ht="12.75">
      <c r="B104" s="51"/>
      <c r="C104" s="205" t="s">
        <v>284</v>
      </c>
      <c r="D104" s="205"/>
      <c r="E104" s="205"/>
      <c r="F104" s="205"/>
      <c r="G104" s="205"/>
      <c r="H104" s="205"/>
      <c r="I104" s="205"/>
      <c r="J104" s="205"/>
      <c r="K104" s="206"/>
      <c r="L104" s="108"/>
    </row>
    <row r="105" spans="2:12" ht="12.75">
      <c r="B105" s="51"/>
      <c r="C105" s="77"/>
      <c r="D105" s="77"/>
      <c r="E105" s="77"/>
      <c r="F105" s="77"/>
      <c r="G105" s="77"/>
      <c r="H105" s="77"/>
      <c r="I105" s="77"/>
      <c r="J105" s="77"/>
      <c r="K105" s="78"/>
      <c r="L105" s="75"/>
    </row>
    <row r="106" spans="2:12" ht="12.75">
      <c r="B106" s="51" t="s">
        <v>285</v>
      </c>
      <c r="C106" s="125" t="s">
        <v>286</v>
      </c>
      <c r="D106" s="126"/>
      <c r="E106" s="126"/>
      <c r="F106" s="126"/>
      <c r="G106" s="126"/>
      <c r="H106" s="126"/>
      <c r="I106" s="126"/>
      <c r="J106" s="126"/>
      <c r="K106" s="126"/>
      <c r="L106" s="126"/>
    </row>
    <row r="107" spans="2:12" ht="12.75">
      <c r="B107" s="51"/>
      <c r="C107" s="205" t="s">
        <v>287</v>
      </c>
      <c r="D107" s="205"/>
      <c r="E107" s="205"/>
      <c r="F107" s="205"/>
      <c r="G107" s="205"/>
      <c r="H107" s="205"/>
      <c r="I107" s="205"/>
      <c r="J107" s="205"/>
      <c r="K107" s="206"/>
      <c r="L107" s="108"/>
    </row>
    <row r="108" spans="2:12" ht="12.75">
      <c r="B108" s="51"/>
      <c r="C108" s="77"/>
      <c r="D108" s="77"/>
      <c r="E108" s="77"/>
      <c r="F108" s="77"/>
      <c r="G108" s="77"/>
      <c r="H108" s="77"/>
      <c r="I108" s="77"/>
      <c r="J108" s="77"/>
      <c r="K108" s="78"/>
      <c r="L108" s="109"/>
    </row>
    <row r="109" spans="2:12" ht="12.75">
      <c r="B109" s="51" t="s">
        <v>288</v>
      </c>
      <c r="C109" s="205" t="s">
        <v>512</v>
      </c>
      <c r="D109" s="205"/>
      <c r="E109" s="205"/>
      <c r="F109" s="205"/>
      <c r="G109" s="205"/>
      <c r="H109" s="205"/>
      <c r="I109" s="205"/>
      <c r="J109" s="205"/>
      <c r="K109" s="206"/>
      <c r="L109" s="108"/>
    </row>
    <row r="110" spans="2:12" ht="12.75">
      <c r="B110" s="51"/>
      <c r="C110" s="205" t="s">
        <v>513</v>
      </c>
      <c r="D110" s="205"/>
      <c r="E110" s="205"/>
      <c r="F110" s="205"/>
      <c r="G110" s="205"/>
      <c r="H110" s="205"/>
      <c r="I110" s="205"/>
      <c r="J110" s="205"/>
      <c r="K110" s="206"/>
      <c r="L110" s="108"/>
    </row>
    <row r="111" ht="13.5">
      <c r="B111" s="71"/>
    </row>
    <row r="112" spans="2:12" ht="12.75">
      <c r="B112" s="51" t="s">
        <v>511</v>
      </c>
      <c r="C112" s="205" t="s">
        <v>290</v>
      </c>
      <c r="D112" s="205"/>
      <c r="E112" s="205"/>
      <c r="F112" s="205"/>
      <c r="G112" s="205"/>
      <c r="H112" s="205"/>
      <c r="I112" s="205"/>
      <c r="J112" s="205"/>
      <c r="K112" s="206"/>
      <c r="L112" s="113">
        <f>IF(L93=0,0,4*(L95/L93))</f>
        <v>0</v>
      </c>
    </row>
    <row r="113" spans="2:12" ht="12.75">
      <c r="B113" s="51"/>
      <c r="C113" s="205" t="s">
        <v>291</v>
      </c>
      <c r="D113" s="205"/>
      <c r="E113" s="205"/>
      <c r="F113" s="205"/>
      <c r="G113" s="205"/>
      <c r="H113" s="205"/>
      <c r="I113" s="205"/>
      <c r="J113" s="205"/>
      <c r="K113" s="206"/>
      <c r="L113" s="113">
        <f>IF(L93=0,0,1*(L99/L93))</f>
        <v>0</v>
      </c>
    </row>
    <row r="114" spans="2:12" ht="43.5" customHeight="1">
      <c r="B114" s="51"/>
      <c r="C114" s="125" t="s">
        <v>731</v>
      </c>
      <c r="D114" s="126"/>
      <c r="E114" s="126"/>
      <c r="F114" s="126"/>
      <c r="G114" s="126"/>
      <c r="H114" s="126"/>
      <c r="I114" s="126"/>
      <c r="J114" s="126"/>
      <c r="K114" s="126"/>
      <c r="L114" s="126"/>
    </row>
    <row r="115" spans="3:12" ht="12.75">
      <c r="C115" s="205" t="s">
        <v>732</v>
      </c>
      <c r="D115" s="205"/>
      <c r="E115" s="205"/>
      <c r="F115" s="205"/>
      <c r="G115" s="205"/>
      <c r="H115" s="205"/>
      <c r="I115" s="205"/>
      <c r="J115" s="205"/>
      <c r="K115" s="206"/>
      <c r="L115" s="107"/>
    </row>
    <row r="116" spans="3:12" ht="12.75">
      <c r="C116" s="205" t="s">
        <v>733</v>
      </c>
      <c r="D116" s="205"/>
      <c r="E116" s="205"/>
      <c r="F116" s="205"/>
      <c r="G116" s="205"/>
      <c r="H116" s="205"/>
      <c r="I116" s="205"/>
      <c r="J116" s="205"/>
      <c r="K116" s="206"/>
      <c r="L116" s="107"/>
    </row>
  </sheetData>
  <sheetProtection password="C3E6" sheet="1" objects="1" scenarios="1" selectLockedCells="1"/>
  <mergeCells count="77">
    <mergeCell ref="C110:K110"/>
    <mergeCell ref="C112:K112"/>
    <mergeCell ref="C113:K113"/>
    <mergeCell ref="C91:L91"/>
    <mergeCell ref="C116:K116"/>
    <mergeCell ref="C101:K101"/>
    <mergeCell ref="C99:K99"/>
    <mergeCell ref="C104:K104"/>
    <mergeCell ref="C107:K107"/>
    <mergeCell ref="C103:L103"/>
    <mergeCell ref="C106:L106"/>
    <mergeCell ref="C114:L114"/>
    <mergeCell ref="C115:K115"/>
    <mergeCell ref="C109:K109"/>
    <mergeCell ref="C46:L46"/>
    <mergeCell ref="C75:L75"/>
    <mergeCell ref="E77:F77"/>
    <mergeCell ref="C78:D78"/>
    <mergeCell ref="E78:F78"/>
    <mergeCell ref="G77:H77"/>
    <mergeCell ref="I77:J77"/>
    <mergeCell ref="G78:H78"/>
    <mergeCell ref="C58:L58"/>
    <mergeCell ref="C59:L59"/>
    <mergeCell ref="C10:L10"/>
    <mergeCell ref="C14:K14"/>
    <mergeCell ref="D39:K39"/>
    <mergeCell ref="C60:L60"/>
    <mergeCell ref="C31:K31"/>
    <mergeCell ref="C16:K16"/>
    <mergeCell ref="C52:K52"/>
    <mergeCell ref="D40:K40"/>
    <mergeCell ref="D41:K41"/>
    <mergeCell ref="C43:L43"/>
    <mergeCell ref="B2:L2"/>
    <mergeCell ref="B5:L5"/>
    <mergeCell ref="B6:L6"/>
    <mergeCell ref="C7:L7"/>
    <mergeCell ref="B4:L4"/>
    <mergeCell ref="C50:K50"/>
    <mergeCell ref="I78:J78"/>
    <mergeCell ref="C61:K61"/>
    <mergeCell ref="C79:F79"/>
    <mergeCell ref="G79:H79"/>
    <mergeCell ref="I79:J79"/>
    <mergeCell ref="C54:L54"/>
    <mergeCell ref="C55:L55"/>
    <mergeCell ref="C72:K72"/>
    <mergeCell ref="C74:L74"/>
    <mergeCell ref="C83:K83"/>
    <mergeCell ref="C97:K97"/>
    <mergeCell ref="C95:K95"/>
    <mergeCell ref="C92:L92"/>
    <mergeCell ref="C93:K93"/>
    <mergeCell ref="C84:K84"/>
    <mergeCell ref="C85:L85"/>
    <mergeCell ref="C87:K87"/>
    <mergeCell ref="C86:K86"/>
    <mergeCell ref="C89:K89"/>
    <mergeCell ref="C18:L18"/>
    <mergeCell ref="D19:K19"/>
    <mergeCell ref="D20:K20"/>
    <mergeCell ref="D21:K21"/>
    <mergeCell ref="C23:L23"/>
    <mergeCell ref="C29:L29"/>
    <mergeCell ref="C47:K47"/>
    <mergeCell ref="C49:L49"/>
    <mergeCell ref="C37:L37"/>
    <mergeCell ref="C38:L38"/>
    <mergeCell ref="C26:L26"/>
    <mergeCell ref="C27:K27"/>
    <mergeCell ref="C33:L33"/>
    <mergeCell ref="C36:L36"/>
    <mergeCell ref="C63:K63"/>
    <mergeCell ref="C67:K67"/>
    <mergeCell ref="C69:L69"/>
    <mergeCell ref="C65:K65"/>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A2:O46"/>
  <sheetViews>
    <sheetView showGridLines="0" workbookViewId="0" topLeftCell="A1">
      <selection activeCell="I9" sqref="I9"/>
    </sheetView>
  </sheetViews>
  <sheetFormatPr defaultColWidth="9.140625" defaultRowHeight="12.75"/>
  <cols>
    <col min="3" max="3" width="3.28125" style="0" customWidth="1"/>
    <col min="8" max="8" width="11.8515625" style="0" customWidth="1"/>
    <col min="10" max="10" width="11.7109375" style="0" customWidth="1"/>
    <col min="13" max="13" width="2.00390625" style="0" hidden="1" customWidth="1"/>
  </cols>
  <sheetData>
    <row r="2" spans="2:12" ht="15.75">
      <c r="B2" s="170" t="s">
        <v>61</v>
      </c>
      <c r="C2" s="160"/>
      <c r="D2" s="160"/>
      <c r="E2" s="160"/>
      <c r="F2" s="160"/>
      <c r="G2" s="160"/>
      <c r="H2" s="160"/>
      <c r="I2" s="160"/>
      <c r="J2" s="160"/>
      <c r="K2" s="160"/>
      <c r="L2" s="160"/>
    </row>
    <row r="4" spans="2:12" ht="44.25" customHeight="1">
      <c r="B4" s="138" t="s">
        <v>580</v>
      </c>
      <c r="C4" s="139"/>
      <c r="D4" s="139"/>
      <c r="E4" s="139"/>
      <c r="F4" s="139"/>
      <c r="G4" s="139"/>
      <c r="H4" s="139"/>
      <c r="I4" s="139"/>
      <c r="J4" s="139"/>
      <c r="K4" s="139"/>
      <c r="L4" s="139"/>
    </row>
    <row r="5" spans="2:12" ht="35.25" customHeight="1">
      <c r="B5" s="51" t="s">
        <v>586</v>
      </c>
      <c r="C5" s="190" t="s">
        <v>0</v>
      </c>
      <c r="D5" s="190"/>
      <c r="E5" s="191"/>
      <c r="F5" s="191"/>
      <c r="G5" s="191"/>
      <c r="H5" s="191"/>
      <c r="I5" s="191"/>
      <c r="J5" s="191"/>
      <c r="K5" s="191"/>
      <c r="L5" s="191"/>
    </row>
    <row r="6" spans="2:12" ht="12.75">
      <c r="B6" s="51"/>
      <c r="C6" s="40"/>
      <c r="D6" s="40"/>
      <c r="E6" s="40"/>
      <c r="F6" s="64"/>
      <c r="G6" s="64"/>
      <c r="H6" s="64"/>
      <c r="I6" s="64"/>
      <c r="J6" s="64"/>
      <c r="K6" s="64"/>
      <c r="L6" s="64"/>
    </row>
    <row r="7" ht="12.75">
      <c r="B7" s="51"/>
    </row>
    <row r="8" spans="1:15" ht="41.25" customHeight="1">
      <c r="A8" s="37"/>
      <c r="B8" s="95">
        <v>6.1</v>
      </c>
      <c r="C8" s="216" t="s">
        <v>1</v>
      </c>
      <c r="D8" s="216"/>
      <c r="E8" s="217"/>
      <c r="F8" s="217"/>
      <c r="G8" s="217"/>
      <c r="H8" s="217"/>
      <c r="I8" s="217"/>
      <c r="J8" s="217"/>
      <c r="K8" s="217"/>
      <c r="L8" s="217"/>
      <c r="M8" s="37"/>
      <c r="N8" s="37"/>
      <c r="O8" s="37"/>
    </row>
    <row r="9" spans="2:12" ht="12.75">
      <c r="B9" s="41"/>
      <c r="C9" s="81"/>
      <c r="D9" s="81"/>
      <c r="E9" s="68"/>
      <c r="F9" s="64"/>
      <c r="H9" s="85" t="s">
        <v>124</v>
      </c>
      <c r="I9" s="99"/>
      <c r="J9" s="85" t="s">
        <v>125</v>
      </c>
      <c r="K9" s="186"/>
      <c r="L9" s="187"/>
    </row>
    <row r="10" ht="12.75">
      <c r="B10" s="33"/>
    </row>
    <row r="11" spans="2:12" ht="13.5" customHeight="1">
      <c r="B11" s="51">
        <v>6.2</v>
      </c>
      <c r="C11" s="190" t="s">
        <v>2</v>
      </c>
      <c r="D11" s="190"/>
      <c r="E11" s="191"/>
      <c r="F11" s="191"/>
      <c r="G11" s="191"/>
      <c r="H11" s="191"/>
      <c r="I11" s="191"/>
      <c r="J11" s="191"/>
      <c r="K11" s="191"/>
      <c r="L11" s="191"/>
    </row>
    <row r="12" spans="2:12" ht="12.75">
      <c r="B12" s="51"/>
      <c r="K12" s="186"/>
      <c r="L12" s="187"/>
    </row>
    <row r="13" ht="12.75">
      <c r="B13" s="33"/>
    </row>
    <row r="14" spans="2:12" ht="13.5" customHeight="1">
      <c r="B14" s="51">
        <v>6.3</v>
      </c>
      <c r="C14" s="190" t="s">
        <v>3</v>
      </c>
      <c r="D14" s="190"/>
      <c r="E14" s="191"/>
      <c r="F14" s="191"/>
      <c r="G14" s="191"/>
      <c r="H14" s="191"/>
      <c r="I14" s="191"/>
      <c r="J14" s="191"/>
      <c r="K14" s="191"/>
      <c r="L14" s="191"/>
    </row>
    <row r="15" spans="3:4" ht="15">
      <c r="C15" s="69" t="s">
        <v>676</v>
      </c>
      <c r="D15" s="51" t="s">
        <v>69</v>
      </c>
    </row>
    <row r="16" spans="3:4" ht="15">
      <c r="C16" s="69" t="s">
        <v>676</v>
      </c>
      <c r="D16" s="51" t="s">
        <v>70</v>
      </c>
    </row>
    <row r="17" spans="3:12" ht="15">
      <c r="C17" s="69" t="s">
        <v>676</v>
      </c>
      <c r="D17" s="51" t="s">
        <v>71</v>
      </c>
      <c r="L17" s="75"/>
    </row>
    <row r="18" spans="3:12" ht="15">
      <c r="C18" s="69"/>
      <c r="D18" s="88"/>
      <c r="L18" s="99"/>
    </row>
    <row r="19" spans="3:12" ht="13.5" customHeight="1">
      <c r="C19" s="190" t="s">
        <v>4</v>
      </c>
      <c r="D19" s="190"/>
      <c r="E19" s="191"/>
      <c r="F19" s="191"/>
      <c r="G19" s="191"/>
      <c r="H19" s="191"/>
      <c r="I19" s="191"/>
      <c r="J19" s="191"/>
      <c r="K19" s="191"/>
      <c r="L19" s="191"/>
    </row>
    <row r="20" spans="3:12" ht="12.75">
      <c r="C20" s="62"/>
      <c r="D20" s="62"/>
      <c r="E20" s="63"/>
      <c r="F20" s="63"/>
      <c r="G20" s="63"/>
      <c r="H20" s="63"/>
      <c r="I20" s="63"/>
      <c r="J20" s="63"/>
      <c r="K20" s="63"/>
      <c r="L20" s="63"/>
    </row>
    <row r="21" spans="2:12" ht="32.25" customHeight="1">
      <c r="B21" s="51">
        <v>6.4</v>
      </c>
      <c r="C21" s="190" t="s">
        <v>5</v>
      </c>
      <c r="D21" s="190"/>
      <c r="E21" s="191"/>
      <c r="F21" s="191"/>
      <c r="G21" s="191"/>
      <c r="H21" s="191"/>
      <c r="I21" s="191"/>
      <c r="J21" s="191"/>
      <c r="K21" s="191"/>
      <c r="L21" s="191"/>
    </row>
    <row r="22" spans="2:12" ht="12.75">
      <c r="B22" s="51"/>
      <c r="C22" s="62"/>
      <c r="D22" s="62"/>
      <c r="E22" s="63"/>
      <c r="F22" s="63"/>
      <c r="G22" s="63"/>
      <c r="H22" s="63"/>
      <c r="I22" s="63"/>
      <c r="J22" s="90" t="s">
        <v>62</v>
      </c>
      <c r="K22" s="214" t="s">
        <v>68</v>
      </c>
      <c r="L22" s="214"/>
    </row>
    <row r="23" spans="3:12" ht="52.5" customHeight="1">
      <c r="C23" s="55" t="s">
        <v>524</v>
      </c>
      <c r="D23" s="175" t="s">
        <v>6</v>
      </c>
      <c r="E23" s="175"/>
      <c r="F23" s="175"/>
      <c r="G23" s="175"/>
      <c r="H23" s="175"/>
      <c r="I23" s="176"/>
      <c r="J23" s="105"/>
      <c r="K23" s="186"/>
      <c r="L23" s="187"/>
    </row>
    <row r="24" spans="3:12" ht="46.5" customHeight="1">
      <c r="C24" s="55" t="s">
        <v>525</v>
      </c>
      <c r="D24" s="175" t="s">
        <v>7</v>
      </c>
      <c r="E24" s="175"/>
      <c r="F24" s="175"/>
      <c r="G24" s="175"/>
      <c r="H24" s="175"/>
      <c r="I24" s="176"/>
      <c r="J24" s="105"/>
      <c r="K24" s="186"/>
      <c r="L24" s="187"/>
    </row>
    <row r="25" spans="3:12" ht="20.25" customHeight="1">
      <c r="C25" s="55" t="s">
        <v>527</v>
      </c>
      <c r="D25" s="175" t="s">
        <v>8</v>
      </c>
      <c r="E25" s="175"/>
      <c r="F25" s="175"/>
      <c r="G25" s="175"/>
      <c r="H25" s="175"/>
      <c r="I25" s="176"/>
      <c r="J25" s="105"/>
      <c r="K25" s="186"/>
      <c r="L25" s="187"/>
    </row>
    <row r="26" spans="3:12" ht="32.25" customHeight="1">
      <c r="C26" s="55" t="s">
        <v>599</v>
      </c>
      <c r="D26" s="175" t="s">
        <v>9</v>
      </c>
      <c r="E26" s="175"/>
      <c r="F26" s="175"/>
      <c r="G26" s="175"/>
      <c r="H26" s="175"/>
      <c r="I26" s="176"/>
      <c r="J26" s="105"/>
      <c r="K26" s="186"/>
      <c r="L26" s="187"/>
    </row>
    <row r="27" spans="3:12" ht="30.75" customHeight="1">
      <c r="C27" s="55" t="s">
        <v>601</v>
      </c>
      <c r="D27" s="175" t="s">
        <v>10</v>
      </c>
      <c r="E27" s="175"/>
      <c r="F27" s="175"/>
      <c r="G27" s="175"/>
      <c r="H27" s="175"/>
      <c r="I27" s="176"/>
      <c r="J27" s="105"/>
      <c r="K27" s="186"/>
      <c r="L27" s="187"/>
    </row>
    <row r="28" spans="3:12" ht="30" customHeight="1">
      <c r="C28" s="55" t="s">
        <v>603</v>
      </c>
      <c r="D28" s="175" t="s">
        <v>11</v>
      </c>
      <c r="E28" s="175"/>
      <c r="F28" s="175"/>
      <c r="G28" s="175"/>
      <c r="H28" s="175"/>
      <c r="I28" s="176"/>
      <c r="J28" s="105"/>
      <c r="K28" s="186"/>
      <c r="L28" s="187"/>
    </row>
    <row r="29" spans="3:12" ht="30.75" customHeight="1">
      <c r="C29" s="55" t="s">
        <v>65</v>
      </c>
      <c r="D29" s="175" t="s">
        <v>12</v>
      </c>
      <c r="E29" s="175"/>
      <c r="F29" s="175"/>
      <c r="G29" s="175"/>
      <c r="H29" s="175"/>
      <c r="I29" s="176"/>
      <c r="J29" s="105"/>
      <c r="K29" s="186"/>
      <c r="L29" s="187"/>
    </row>
    <row r="30" spans="3:12" ht="19.5" customHeight="1">
      <c r="C30" s="55" t="s">
        <v>66</v>
      </c>
      <c r="D30" s="175" t="s">
        <v>13</v>
      </c>
      <c r="E30" s="175"/>
      <c r="F30" s="175"/>
      <c r="G30" s="175"/>
      <c r="H30" s="175"/>
      <c r="I30" s="176"/>
      <c r="J30" s="105"/>
      <c r="K30" s="186"/>
      <c r="L30" s="187"/>
    </row>
    <row r="31" spans="3:12" ht="18.75" customHeight="1">
      <c r="C31" s="55" t="s">
        <v>67</v>
      </c>
      <c r="D31" s="175" t="s">
        <v>14</v>
      </c>
      <c r="E31" s="175"/>
      <c r="F31" s="175"/>
      <c r="G31" s="175"/>
      <c r="H31" s="175"/>
      <c r="I31" s="176"/>
      <c r="J31" s="105"/>
      <c r="K31" s="186"/>
      <c r="L31" s="187"/>
    </row>
    <row r="32" ht="12.75">
      <c r="B32" s="33"/>
    </row>
    <row r="33" spans="2:12" ht="30.75" customHeight="1">
      <c r="B33" s="51" t="s">
        <v>15</v>
      </c>
      <c r="C33" s="190" t="s">
        <v>16</v>
      </c>
      <c r="D33" s="190"/>
      <c r="E33" s="191"/>
      <c r="F33" s="191"/>
      <c r="G33" s="191"/>
      <c r="H33" s="191"/>
      <c r="I33" s="191"/>
      <c r="J33" s="191"/>
      <c r="K33" s="191"/>
      <c r="L33" s="191"/>
    </row>
    <row r="34" spans="2:12" ht="30" customHeight="1">
      <c r="B34" s="51" t="s">
        <v>17</v>
      </c>
      <c r="C34" s="190" t="s">
        <v>18</v>
      </c>
      <c r="D34" s="190"/>
      <c r="E34" s="191"/>
      <c r="F34" s="191"/>
      <c r="G34" s="191"/>
      <c r="H34" s="191"/>
      <c r="I34" s="191"/>
      <c r="J34" s="191"/>
      <c r="K34" s="191"/>
      <c r="L34" s="191"/>
    </row>
    <row r="35" spans="2:12" ht="12.75">
      <c r="B35" s="61"/>
      <c r="C35" s="68"/>
      <c r="D35" s="68"/>
      <c r="E35" s="68"/>
      <c r="H35" t="s">
        <v>62</v>
      </c>
      <c r="I35" s="99"/>
      <c r="J35" s="85" t="s">
        <v>63</v>
      </c>
      <c r="K35" s="186"/>
      <c r="L35" s="187"/>
    </row>
    <row r="36" ht="12.75">
      <c r="B36" s="33"/>
    </row>
    <row r="37" spans="2:12" ht="30" customHeight="1">
      <c r="B37" s="51">
        <v>6.5</v>
      </c>
      <c r="C37" s="190" t="s">
        <v>19</v>
      </c>
      <c r="D37" s="190"/>
      <c r="E37" s="191"/>
      <c r="F37" s="191"/>
      <c r="G37" s="191"/>
      <c r="H37" s="191"/>
      <c r="I37" s="191"/>
      <c r="J37" s="191"/>
      <c r="K37" s="191"/>
      <c r="L37" s="191"/>
    </row>
    <row r="38" spans="2:12" ht="12.75">
      <c r="B38" s="61"/>
      <c r="C38" s="68"/>
      <c r="D38" s="68"/>
      <c r="E38" s="68"/>
      <c r="H38" t="s">
        <v>62</v>
      </c>
      <c r="I38" s="99"/>
      <c r="J38" s="85" t="s">
        <v>63</v>
      </c>
      <c r="K38" s="186"/>
      <c r="L38" s="187"/>
    </row>
    <row r="39" ht="12.75">
      <c r="B39" s="33"/>
    </row>
    <row r="40" spans="2:12" ht="30.75" customHeight="1">
      <c r="B40" s="51">
        <v>6.6</v>
      </c>
      <c r="C40" s="125" t="s">
        <v>20</v>
      </c>
      <c r="D40" s="126"/>
      <c r="E40" s="126"/>
      <c r="F40" s="126"/>
      <c r="G40" s="126"/>
      <c r="H40" s="126"/>
      <c r="I40" s="126"/>
      <c r="J40" s="126"/>
      <c r="K40" s="126"/>
      <c r="L40" s="126"/>
    </row>
    <row r="41" spans="2:12" ht="12.75">
      <c r="B41" s="51"/>
      <c r="C41" s="53"/>
      <c r="D41" s="54"/>
      <c r="E41" s="54"/>
      <c r="F41" s="54"/>
      <c r="G41" s="54"/>
      <c r="H41" s="54"/>
      <c r="I41" s="54"/>
      <c r="J41" s="54"/>
      <c r="K41" s="54"/>
      <c r="L41" s="54"/>
    </row>
    <row r="42" ht="13.5">
      <c r="B42" s="33"/>
    </row>
    <row r="43" spans="2:12" ht="43.5" customHeight="1">
      <c r="B43" s="51">
        <v>6.7</v>
      </c>
      <c r="C43" s="125" t="s">
        <v>21</v>
      </c>
      <c r="D43" s="126"/>
      <c r="E43" s="126"/>
      <c r="F43" s="126"/>
      <c r="G43" s="126"/>
      <c r="H43" s="126"/>
      <c r="I43" s="126"/>
      <c r="J43" s="126"/>
      <c r="K43" s="126"/>
      <c r="L43" s="126"/>
    </row>
    <row r="44" spans="2:13" ht="12.75">
      <c r="B44" s="148" t="s">
        <v>510</v>
      </c>
      <c r="C44" s="148"/>
      <c r="D44" s="148"/>
      <c r="E44" s="148"/>
      <c r="F44" s="148"/>
      <c r="G44" s="148"/>
      <c r="H44" s="148"/>
      <c r="I44" s="148"/>
      <c r="J44" s="148"/>
      <c r="K44" s="215"/>
      <c r="L44" s="112">
        <f>IF(M44&gt;3,3,M44)</f>
        <v>0</v>
      </c>
      <c r="M44">
        <f>IF(K9=0,0,3*K12/K9)</f>
        <v>0</v>
      </c>
    </row>
    <row r="45" spans="3:12" ht="12.75">
      <c r="C45" s="125"/>
      <c r="D45" s="126"/>
      <c r="E45" s="126"/>
      <c r="F45" s="126"/>
      <c r="G45" s="126"/>
      <c r="H45" s="126"/>
      <c r="I45" s="126"/>
      <c r="J45" s="126"/>
      <c r="K45" s="126"/>
      <c r="L45" s="126"/>
    </row>
    <row r="46" spans="3:12" ht="12.75">
      <c r="C46" s="125"/>
      <c r="D46" s="126"/>
      <c r="E46" s="126"/>
      <c r="F46" s="126"/>
      <c r="G46" s="126"/>
      <c r="H46" s="126"/>
      <c r="I46" s="126"/>
      <c r="J46" s="126"/>
      <c r="K46" s="126"/>
      <c r="L46" s="126"/>
    </row>
  </sheetData>
  <sheetProtection password="C3E6" sheet="1" objects="1" scenarios="1" selectLockedCells="1"/>
  <mergeCells count="39">
    <mergeCell ref="C43:L43"/>
    <mergeCell ref="C40:L40"/>
    <mergeCell ref="C37:L37"/>
    <mergeCell ref="C34:L34"/>
    <mergeCell ref="K35:L35"/>
    <mergeCell ref="K38:L38"/>
    <mergeCell ref="B2:L2"/>
    <mergeCell ref="B4:L4"/>
    <mergeCell ref="C5:L5"/>
    <mergeCell ref="C8:L8"/>
    <mergeCell ref="C46:L46"/>
    <mergeCell ref="C45:L45"/>
    <mergeCell ref="B44:K44"/>
    <mergeCell ref="K9:L9"/>
    <mergeCell ref="C11:L11"/>
    <mergeCell ref="K12:L12"/>
    <mergeCell ref="K22:L22"/>
    <mergeCell ref="C14:L14"/>
    <mergeCell ref="C19:L19"/>
    <mergeCell ref="C21:L21"/>
    <mergeCell ref="K26:L26"/>
    <mergeCell ref="K27:L27"/>
    <mergeCell ref="K28:L28"/>
    <mergeCell ref="D31:I31"/>
    <mergeCell ref="D26:I26"/>
    <mergeCell ref="K29:L29"/>
    <mergeCell ref="K30:L30"/>
    <mergeCell ref="D29:I29"/>
    <mergeCell ref="D30:I30"/>
    <mergeCell ref="C33:L33"/>
    <mergeCell ref="K31:L31"/>
    <mergeCell ref="D27:I27"/>
    <mergeCell ref="D28:I28"/>
    <mergeCell ref="K23:L23"/>
    <mergeCell ref="K24:L24"/>
    <mergeCell ref="K25:L25"/>
    <mergeCell ref="D23:I23"/>
    <mergeCell ref="D24:I24"/>
    <mergeCell ref="D25:I25"/>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B2:L59"/>
  <sheetViews>
    <sheetView showGridLines="0" tabSelected="1" workbookViewId="0" topLeftCell="A1">
      <selection activeCell="L11" sqref="L11"/>
    </sheetView>
  </sheetViews>
  <sheetFormatPr defaultColWidth="9.140625" defaultRowHeight="12.75"/>
  <sheetData>
    <row r="2" spans="2:12" ht="15.75">
      <c r="B2" s="170" t="s">
        <v>60</v>
      </c>
      <c r="C2" s="160"/>
      <c r="D2" s="160"/>
      <c r="E2" s="160"/>
      <c r="F2" s="160"/>
      <c r="G2" s="160"/>
      <c r="H2" s="160"/>
      <c r="I2" s="160"/>
      <c r="J2" s="160"/>
      <c r="K2" s="160"/>
      <c r="L2" s="160"/>
    </row>
    <row r="4" spans="2:12" ht="47.25" customHeight="1">
      <c r="B4" s="138" t="s">
        <v>580</v>
      </c>
      <c r="C4" s="139"/>
      <c r="D4" s="139"/>
      <c r="E4" s="139"/>
      <c r="F4" s="139"/>
      <c r="G4" s="139"/>
      <c r="H4" s="139"/>
      <c r="I4" s="139"/>
      <c r="J4" s="139"/>
      <c r="K4" s="139"/>
      <c r="L4" s="139"/>
    </row>
    <row r="5" spans="2:12" ht="31.5" customHeight="1">
      <c r="B5" s="51" t="s">
        <v>586</v>
      </c>
      <c r="C5" s="190" t="s">
        <v>22</v>
      </c>
      <c r="D5" s="190"/>
      <c r="E5" s="191"/>
      <c r="F5" s="191"/>
      <c r="G5" s="191"/>
      <c r="H5" s="191"/>
      <c r="I5" s="191"/>
      <c r="J5" s="191"/>
      <c r="K5" s="191"/>
      <c r="L5" s="191"/>
    </row>
    <row r="6" spans="2:12" ht="22.5" customHeight="1">
      <c r="B6" s="51"/>
      <c r="C6" s="62"/>
      <c r="D6" s="62"/>
      <c r="E6" s="63"/>
      <c r="F6" s="63"/>
      <c r="G6" s="63"/>
      <c r="H6" s="63"/>
      <c r="I6" s="63"/>
      <c r="J6" s="63"/>
      <c r="K6" s="63"/>
      <c r="L6" s="63"/>
    </row>
    <row r="7" spans="2:5" ht="12.75">
      <c r="B7" s="40"/>
      <c r="C7" s="40"/>
      <c r="D7" s="40"/>
      <c r="E7" s="40"/>
    </row>
    <row r="8" spans="2:12" ht="35.25" customHeight="1">
      <c r="B8" s="125" t="s">
        <v>23</v>
      </c>
      <c r="C8" s="126"/>
      <c r="D8" s="126"/>
      <c r="E8" s="126"/>
      <c r="F8" s="126"/>
      <c r="G8" s="126"/>
      <c r="H8" s="126"/>
      <c r="I8" s="126"/>
      <c r="J8" s="126"/>
      <c r="K8" s="126"/>
      <c r="L8" s="126"/>
    </row>
    <row r="9" spans="2:12" ht="35.25" customHeight="1">
      <c r="B9" s="83">
        <v>7.1</v>
      </c>
      <c r="C9" s="220" t="s">
        <v>24</v>
      </c>
      <c r="D9" s="220"/>
      <c r="E9" s="221"/>
      <c r="F9" s="221"/>
      <c r="G9" s="221"/>
      <c r="H9" s="221"/>
      <c r="I9" s="221"/>
      <c r="J9" s="221"/>
      <c r="K9" s="221"/>
      <c r="L9" s="221"/>
    </row>
    <row r="10" spans="2:12" ht="59.25" customHeight="1">
      <c r="B10" s="51" t="s">
        <v>25</v>
      </c>
      <c r="C10" s="190" t="s">
        <v>26</v>
      </c>
      <c r="D10" s="190"/>
      <c r="E10" s="191"/>
      <c r="F10" s="191"/>
      <c r="G10" s="191"/>
      <c r="H10" s="191"/>
      <c r="I10" s="191"/>
      <c r="J10" s="191"/>
      <c r="K10" s="191"/>
      <c r="L10" s="191"/>
    </row>
    <row r="11" spans="2:12" ht="13.5">
      <c r="B11" s="65"/>
      <c r="C11" s="42"/>
      <c r="D11" s="64"/>
      <c r="J11" s="218" t="s">
        <v>27</v>
      </c>
      <c r="K11" s="219"/>
      <c r="L11" s="99"/>
    </row>
    <row r="12" ht="12.75">
      <c r="B12" s="51"/>
    </row>
    <row r="13" spans="2:12" ht="30.75" customHeight="1">
      <c r="B13" s="51" t="s">
        <v>28</v>
      </c>
      <c r="C13" s="190" t="s">
        <v>29</v>
      </c>
      <c r="D13" s="190"/>
      <c r="E13" s="191"/>
      <c r="F13" s="191"/>
      <c r="G13" s="191"/>
      <c r="H13" s="191"/>
      <c r="I13" s="191"/>
      <c r="J13" s="191"/>
      <c r="K13" s="191"/>
      <c r="L13" s="191"/>
    </row>
    <row r="14" spans="2:12" ht="13.5">
      <c r="B14" s="65"/>
      <c r="C14" s="42"/>
      <c r="D14" s="64"/>
      <c r="J14" s="218" t="s">
        <v>27</v>
      </c>
      <c r="K14" s="219"/>
      <c r="L14" s="99"/>
    </row>
    <row r="15" ht="12.75">
      <c r="B15" s="51"/>
    </row>
    <row r="16" spans="2:12" ht="33" customHeight="1">
      <c r="B16" s="51" t="s">
        <v>30</v>
      </c>
      <c r="C16" s="190" t="s">
        <v>31</v>
      </c>
      <c r="D16" s="190"/>
      <c r="E16" s="191"/>
      <c r="F16" s="191"/>
      <c r="G16" s="191"/>
      <c r="H16" s="191"/>
      <c r="I16" s="191"/>
      <c r="J16" s="191"/>
      <c r="K16" s="191"/>
      <c r="L16" s="191"/>
    </row>
    <row r="17" spans="2:12" ht="13.5">
      <c r="B17" s="65"/>
      <c r="C17" s="42"/>
      <c r="D17" s="64"/>
      <c r="J17" s="218" t="s">
        <v>27</v>
      </c>
      <c r="K17" s="219"/>
      <c r="L17" s="99"/>
    </row>
    <row r="18" ht="12.75">
      <c r="B18" s="51"/>
    </row>
    <row r="19" spans="2:12" ht="31.5" customHeight="1">
      <c r="B19" s="51" t="s">
        <v>32</v>
      </c>
      <c r="C19" s="190" t="s">
        <v>33</v>
      </c>
      <c r="D19" s="190"/>
      <c r="E19" s="191"/>
      <c r="F19" s="191"/>
      <c r="G19" s="191"/>
      <c r="H19" s="191"/>
      <c r="I19" s="191"/>
      <c r="J19" s="191"/>
      <c r="K19" s="191"/>
      <c r="L19" s="191"/>
    </row>
    <row r="20" spans="2:12" ht="13.5">
      <c r="B20" s="65"/>
      <c r="C20" s="42"/>
      <c r="D20" s="64"/>
      <c r="J20" s="218" t="s">
        <v>27</v>
      </c>
      <c r="K20" s="219"/>
      <c r="L20" s="99"/>
    </row>
    <row r="21" ht="12.75">
      <c r="B21" s="51"/>
    </row>
    <row r="22" spans="2:12" ht="29.25" customHeight="1">
      <c r="B22" s="51" t="s">
        <v>34</v>
      </c>
      <c r="C22" s="190" t="s">
        <v>35</v>
      </c>
      <c r="D22" s="190"/>
      <c r="E22" s="191"/>
      <c r="F22" s="191"/>
      <c r="G22" s="191"/>
      <c r="H22" s="191"/>
      <c r="I22" s="191"/>
      <c r="J22" s="191"/>
      <c r="K22" s="191"/>
      <c r="L22" s="191"/>
    </row>
    <row r="23" spans="2:12" ht="13.5">
      <c r="B23" s="65"/>
      <c r="C23" s="42"/>
      <c r="D23" s="64"/>
      <c r="J23" s="218" t="s">
        <v>27</v>
      </c>
      <c r="K23" s="219"/>
      <c r="L23" s="99"/>
    </row>
    <row r="24" ht="12.75">
      <c r="B24" s="51"/>
    </row>
    <row r="25" spans="2:12" ht="29.25" customHeight="1">
      <c r="B25" s="51" t="s">
        <v>36</v>
      </c>
      <c r="C25" s="190" t="s">
        <v>37</v>
      </c>
      <c r="D25" s="190"/>
      <c r="E25" s="191"/>
      <c r="F25" s="191"/>
      <c r="G25" s="191"/>
      <c r="H25" s="191"/>
      <c r="I25" s="191"/>
      <c r="J25" s="191"/>
      <c r="K25" s="191"/>
      <c r="L25" s="191"/>
    </row>
    <row r="26" spans="2:12" ht="13.5">
      <c r="B26" s="65"/>
      <c r="C26" s="42"/>
      <c r="D26" s="64"/>
      <c r="J26" s="218" t="s">
        <v>27</v>
      </c>
      <c r="K26" s="219"/>
      <c r="L26" s="99"/>
    </row>
    <row r="27" ht="12.75">
      <c r="B27" s="51"/>
    </row>
    <row r="28" spans="2:12" ht="13.5" customHeight="1">
      <c r="B28" s="83">
        <v>7.2</v>
      </c>
      <c r="C28" s="220" t="s">
        <v>38</v>
      </c>
      <c r="D28" s="220"/>
      <c r="E28" s="221"/>
      <c r="F28" s="221"/>
      <c r="G28" s="221"/>
      <c r="H28" s="221"/>
      <c r="I28" s="221"/>
      <c r="J28" s="221"/>
      <c r="K28" s="221"/>
      <c r="L28" s="221"/>
    </row>
    <row r="29" spans="2:12" ht="29.25" customHeight="1">
      <c r="B29" s="51" t="s">
        <v>39</v>
      </c>
      <c r="C29" s="190" t="s">
        <v>40</v>
      </c>
      <c r="D29" s="190"/>
      <c r="E29" s="191"/>
      <c r="F29" s="191"/>
      <c r="G29" s="191"/>
      <c r="H29" s="191"/>
      <c r="I29" s="191"/>
      <c r="J29" s="191"/>
      <c r="K29" s="191"/>
      <c r="L29" s="191"/>
    </row>
    <row r="30" spans="2:12" ht="13.5">
      <c r="B30" s="65"/>
      <c r="C30" s="42"/>
      <c r="D30" s="64"/>
      <c r="J30" s="218" t="s">
        <v>27</v>
      </c>
      <c r="K30" s="219"/>
      <c r="L30" s="99"/>
    </row>
    <row r="31" ht="12.75">
      <c r="B31" s="51"/>
    </row>
    <row r="32" spans="2:12" ht="33" customHeight="1">
      <c r="B32" s="51" t="s">
        <v>41</v>
      </c>
      <c r="C32" s="190" t="s">
        <v>42</v>
      </c>
      <c r="D32" s="190"/>
      <c r="E32" s="191"/>
      <c r="F32" s="191"/>
      <c r="G32" s="191"/>
      <c r="H32" s="191"/>
      <c r="I32" s="191"/>
      <c r="J32" s="191"/>
      <c r="K32" s="191"/>
      <c r="L32" s="191"/>
    </row>
    <row r="33" spans="2:12" ht="13.5">
      <c r="B33" s="65"/>
      <c r="C33" s="42"/>
      <c r="J33" s="218" t="s">
        <v>27</v>
      </c>
      <c r="K33" s="219"/>
      <c r="L33" s="99"/>
    </row>
    <row r="34" ht="12.75">
      <c r="B34" s="51"/>
    </row>
    <row r="35" spans="2:12" ht="31.5" customHeight="1">
      <c r="B35" s="51" t="s">
        <v>43</v>
      </c>
      <c r="C35" s="190" t="s">
        <v>44</v>
      </c>
      <c r="D35" s="190"/>
      <c r="E35" s="191"/>
      <c r="F35" s="191"/>
      <c r="G35" s="191"/>
      <c r="H35" s="191"/>
      <c r="I35" s="191"/>
      <c r="J35" s="191"/>
      <c r="K35" s="191"/>
      <c r="L35" s="191"/>
    </row>
    <row r="36" spans="2:12" ht="13.5">
      <c r="B36" s="65"/>
      <c r="C36" s="42"/>
      <c r="D36" s="64"/>
      <c r="J36" s="218" t="s">
        <v>27</v>
      </c>
      <c r="K36" s="219"/>
      <c r="L36" s="99"/>
    </row>
    <row r="37" ht="12.75">
      <c r="B37" s="51"/>
    </row>
    <row r="38" spans="2:12" ht="42.75" customHeight="1">
      <c r="B38" s="83">
        <v>7.3</v>
      </c>
      <c r="C38" s="220" t="s">
        <v>45</v>
      </c>
      <c r="D38" s="220"/>
      <c r="E38" s="221"/>
      <c r="F38" s="221"/>
      <c r="G38" s="221"/>
      <c r="H38" s="221"/>
      <c r="I38" s="221"/>
      <c r="J38" s="221"/>
      <c r="K38" s="221"/>
      <c r="L38" s="221"/>
    </row>
    <row r="39" spans="2:12" ht="13.5" customHeight="1">
      <c r="B39" s="51" t="s">
        <v>46</v>
      </c>
      <c r="C39" s="190" t="s">
        <v>47</v>
      </c>
      <c r="D39" s="190"/>
      <c r="E39" s="191"/>
      <c r="F39" s="191"/>
      <c r="G39" s="191"/>
      <c r="H39" s="191"/>
      <c r="I39" s="191"/>
      <c r="J39" s="191"/>
      <c r="K39" s="191"/>
      <c r="L39" s="191"/>
    </row>
    <row r="40" spans="2:12" ht="13.5">
      <c r="B40" s="65"/>
      <c r="C40" s="42"/>
      <c r="J40" s="218" t="s">
        <v>27</v>
      </c>
      <c r="K40" s="219"/>
      <c r="L40" s="99"/>
    </row>
    <row r="41" ht="12.75">
      <c r="B41" s="51"/>
    </row>
    <row r="42" spans="2:12" ht="27" customHeight="1">
      <c r="B42" s="51" t="s">
        <v>48</v>
      </c>
      <c r="C42" s="190" t="s">
        <v>49</v>
      </c>
      <c r="D42" s="190"/>
      <c r="E42" s="191"/>
      <c r="F42" s="191"/>
      <c r="G42" s="191"/>
      <c r="H42" s="191"/>
      <c r="I42" s="191"/>
      <c r="J42" s="191"/>
      <c r="K42" s="191"/>
      <c r="L42" s="191"/>
    </row>
    <row r="43" spans="2:12" ht="13.5">
      <c r="B43" s="65"/>
      <c r="C43" s="42"/>
      <c r="J43" s="218" t="s">
        <v>27</v>
      </c>
      <c r="K43" s="219"/>
      <c r="L43" s="99"/>
    </row>
    <row r="44" ht="12.75">
      <c r="B44" s="51"/>
    </row>
    <row r="45" spans="2:12" ht="30" customHeight="1">
      <c r="B45" s="51" t="s">
        <v>50</v>
      </c>
      <c r="C45" s="190" t="s">
        <v>51</v>
      </c>
      <c r="D45" s="190"/>
      <c r="E45" s="191"/>
      <c r="F45" s="191"/>
      <c r="G45" s="191"/>
      <c r="H45" s="191"/>
      <c r="I45" s="191"/>
      <c r="J45" s="191"/>
      <c r="K45" s="191"/>
      <c r="L45" s="191"/>
    </row>
    <row r="46" spans="2:12" ht="13.5">
      <c r="B46" s="65"/>
      <c r="C46" s="42"/>
      <c r="J46" s="218" t="s">
        <v>27</v>
      </c>
      <c r="K46" s="219"/>
      <c r="L46" s="99"/>
    </row>
    <row r="47" ht="12.75">
      <c r="B47" s="51"/>
    </row>
    <row r="48" spans="2:12" ht="32.25" customHeight="1">
      <c r="B48" s="51" t="s">
        <v>52</v>
      </c>
      <c r="C48" s="190" t="s">
        <v>53</v>
      </c>
      <c r="D48" s="190"/>
      <c r="E48" s="191"/>
      <c r="F48" s="191"/>
      <c r="G48" s="191"/>
      <c r="H48" s="191"/>
      <c r="I48" s="191"/>
      <c r="J48" s="191"/>
      <c r="K48" s="191"/>
      <c r="L48" s="191"/>
    </row>
    <row r="49" spans="2:12" ht="13.5">
      <c r="B49" s="65"/>
      <c r="C49" s="42"/>
      <c r="J49" s="218" t="s">
        <v>27</v>
      </c>
      <c r="K49" s="219"/>
      <c r="L49" s="99"/>
    </row>
    <row r="50" ht="12.75">
      <c r="B50" s="51"/>
    </row>
    <row r="51" spans="2:12" ht="30" customHeight="1">
      <c r="B51" s="51" t="s">
        <v>54</v>
      </c>
      <c r="C51" s="190" t="s">
        <v>55</v>
      </c>
      <c r="D51" s="190"/>
      <c r="E51" s="191"/>
      <c r="F51" s="191"/>
      <c r="G51" s="191"/>
      <c r="H51" s="191"/>
      <c r="I51" s="191"/>
      <c r="J51" s="191"/>
      <c r="K51" s="191"/>
      <c r="L51" s="191"/>
    </row>
    <row r="52" spans="2:12" ht="13.5">
      <c r="B52" s="65"/>
      <c r="C52" s="42"/>
      <c r="J52" s="218" t="s">
        <v>27</v>
      </c>
      <c r="K52" s="219"/>
      <c r="L52" s="99"/>
    </row>
    <row r="53" ht="12.75">
      <c r="B53" s="51"/>
    </row>
    <row r="54" spans="2:12" ht="45.75" customHeight="1">
      <c r="B54" s="51" t="s">
        <v>56</v>
      </c>
      <c r="C54" s="190" t="s">
        <v>57</v>
      </c>
      <c r="D54" s="190"/>
      <c r="E54" s="191"/>
      <c r="F54" s="191"/>
      <c r="G54" s="191"/>
      <c r="H54" s="191"/>
      <c r="I54" s="191"/>
      <c r="J54" s="191"/>
      <c r="K54" s="191"/>
      <c r="L54" s="191"/>
    </row>
    <row r="55" spans="2:12" ht="12.75">
      <c r="B55" s="51"/>
      <c r="C55" s="33"/>
      <c r="J55" s="218" t="s">
        <v>27</v>
      </c>
      <c r="K55" s="219"/>
      <c r="L55" s="99"/>
    </row>
    <row r="56" spans="2:3" ht="12.75">
      <c r="B56" s="51"/>
      <c r="C56" s="33"/>
    </row>
    <row r="57" spans="2:12" ht="13.5" customHeight="1">
      <c r="B57" s="83">
        <v>7.4</v>
      </c>
      <c r="C57" s="220" t="s">
        <v>58</v>
      </c>
      <c r="D57" s="220"/>
      <c r="E57" s="221"/>
      <c r="F57" s="221"/>
      <c r="G57" s="221"/>
      <c r="H57" s="221"/>
      <c r="I57" s="221"/>
      <c r="J57" s="221"/>
      <c r="K57" s="221"/>
      <c r="L57" s="221"/>
    </row>
    <row r="58" spans="2:12" ht="47.25" customHeight="1">
      <c r="B58" s="51"/>
      <c r="C58" s="190" t="s">
        <v>59</v>
      </c>
      <c r="D58" s="190"/>
      <c r="E58" s="191"/>
      <c r="F58" s="191"/>
      <c r="G58" s="191"/>
      <c r="H58" s="191"/>
      <c r="I58" s="191"/>
      <c r="J58" s="191"/>
      <c r="K58" s="191"/>
      <c r="L58" s="191"/>
    </row>
    <row r="59" spans="2:12" ht="13.5">
      <c r="B59" s="65"/>
      <c r="C59" s="42"/>
      <c r="J59" s="218" t="s">
        <v>27</v>
      </c>
      <c r="K59" s="219"/>
      <c r="L59" s="99"/>
    </row>
  </sheetData>
  <sheetProtection password="C3E6" sheet="1" objects="1" scenarios="1" selectLockedCells="1"/>
  <mergeCells count="40">
    <mergeCell ref="J49:K49"/>
    <mergeCell ref="J52:K52"/>
    <mergeCell ref="J55:K55"/>
    <mergeCell ref="J59:K59"/>
    <mergeCell ref="C51:L51"/>
    <mergeCell ref="C54:L54"/>
    <mergeCell ref="C58:L58"/>
    <mergeCell ref="C57:L57"/>
    <mergeCell ref="C39:L39"/>
    <mergeCell ref="C38:L38"/>
    <mergeCell ref="C48:L48"/>
    <mergeCell ref="J40:K40"/>
    <mergeCell ref="J43:K43"/>
    <mergeCell ref="J46:K46"/>
    <mergeCell ref="C42:L42"/>
    <mergeCell ref="C45:L45"/>
    <mergeCell ref="J26:K26"/>
    <mergeCell ref="J30:K30"/>
    <mergeCell ref="J33:K33"/>
    <mergeCell ref="J36:K36"/>
    <mergeCell ref="C13:L13"/>
    <mergeCell ref="C16:L16"/>
    <mergeCell ref="C19:L19"/>
    <mergeCell ref="C35:L35"/>
    <mergeCell ref="C28:L28"/>
    <mergeCell ref="C29:L29"/>
    <mergeCell ref="C32:L32"/>
    <mergeCell ref="J17:K17"/>
    <mergeCell ref="J20:K20"/>
    <mergeCell ref="J23:K23"/>
    <mergeCell ref="J14:K14"/>
    <mergeCell ref="C25:L25"/>
    <mergeCell ref="C22:L22"/>
    <mergeCell ref="B2:L2"/>
    <mergeCell ref="B4:L4"/>
    <mergeCell ref="C5:L5"/>
    <mergeCell ref="C9:L9"/>
    <mergeCell ref="B8:L8"/>
    <mergeCell ref="C10:L10"/>
    <mergeCell ref="J11:K11"/>
  </mergeCells>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iNtengu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iNtengu/M&amp;P</dc:creator>
  <cp:keywords/>
  <dc:description/>
  <cp:lastModifiedBy>jse</cp:lastModifiedBy>
  <dcterms:created xsi:type="dcterms:W3CDTF">2006-02-28T13:14:23Z</dcterms:created>
  <dcterms:modified xsi:type="dcterms:W3CDTF">2006-05-17T10:24:35Z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