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<sst xmlns="http://schemas.openxmlformats.org/spreadsheetml/2006/main" count="89" uniqueCount="86">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</sst>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43853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ROUND(102.00401359417,2)</f>
        <v>102</v>
      </c>
      <c r="D6" s="20">
        <f>F6</f>
        <v>98.6</v>
      </c>
      <c r="E6" s="20">
        <f>F6</f>
        <v>98.6</v>
      </c>
      <c r="F6" s="20">
        <f>ROUND(98.6029265614961,2)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ROUND(102.00401359417,2)</f>
        <v>102</v>
      </c>
      <c r="D7" s="20">
        <f>F7</f>
        <v>102</v>
      </c>
      <c r="E7" s="20">
        <f>F7</f>
        <v>102</v>
      </c>
      <c r="F7" s="20">
        <f>ROUND(102.00401359417,2)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ROUND(102.00401359417,2)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ROUND(99.2681219441886,2)</f>
        <v>99.27</v>
      </c>
      <c r="D10" s="20">
        <f aca="true" t="shared" si="1" ref="D10:D21">F10</f>
        <v>95.35</v>
      </c>
      <c r="E10" s="20">
        <f aca="true" t="shared" si="2" ref="E10:E21">F10</f>
        <v>95.35</v>
      </c>
      <c r="F10" s="20">
        <f>ROUND(95.3505435847011,2)</f>
        <v>95.35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99.27</v>
      </c>
      <c r="D11" s="20">
        <f t="shared" si="1"/>
        <v>94.29</v>
      </c>
      <c r="E11" s="20">
        <f t="shared" si="2"/>
        <v>94.29</v>
      </c>
      <c r="F11" s="20">
        <f>ROUND(94.2912599881932,2)</f>
        <v>94.29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99.27</v>
      </c>
      <c r="D12" s="20">
        <f t="shared" si="1"/>
        <v>93.16</v>
      </c>
      <c r="E12" s="20">
        <f t="shared" si="2"/>
        <v>93.16</v>
      </c>
      <c r="F12" s="20">
        <f>ROUND(93.1594355310953,2)</f>
        <v>93.16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99.27</v>
      </c>
      <c r="D13" s="20">
        <f t="shared" si="1"/>
        <v>92.99</v>
      </c>
      <c r="E13" s="20">
        <f t="shared" si="2"/>
        <v>92.99</v>
      </c>
      <c r="F13" s="20">
        <f>ROUND(92.9874349615362,2)</f>
        <v>92.99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99.27</v>
      </c>
      <c r="D14" s="20">
        <f t="shared" si="1"/>
        <v>94.92</v>
      </c>
      <c r="E14" s="20">
        <f t="shared" si="2"/>
        <v>94.92</v>
      </c>
      <c r="F14" s="20">
        <f>ROUND(94.9165686363397,2)</f>
        <v>94.92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99.27</v>
      </c>
      <c r="D15" s="20">
        <f t="shared" si="1"/>
        <v>94.8</v>
      </c>
      <c r="E15" s="20">
        <f t="shared" si="2"/>
        <v>94.8</v>
      </c>
      <c r="F15" s="20">
        <f>ROUND(94.803256298358,2)</f>
        <v>94.8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99.27</v>
      </c>
      <c r="D16" s="20">
        <f t="shared" si="1"/>
        <v>95.69</v>
      </c>
      <c r="E16" s="20">
        <f t="shared" si="2"/>
        <v>95.69</v>
      </c>
      <c r="F16" s="20">
        <f>ROUND(95.6939832052658,2)</f>
        <v>95.69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99.27</v>
      </c>
      <c r="D17" s="20">
        <f t="shared" si="1"/>
        <v>99.36</v>
      </c>
      <c r="E17" s="20">
        <f t="shared" si="2"/>
        <v>99.36</v>
      </c>
      <c r="F17" s="20">
        <f>ROUND(99.3598700618133,2)</f>
        <v>99.36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99.27</v>
      </c>
      <c r="D18" s="20">
        <f t="shared" si="1"/>
        <v>100.35</v>
      </c>
      <c r="E18" s="20">
        <f t="shared" si="2"/>
        <v>100.35</v>
      </c>
      <c r="F18" s="20">
        <f>ROUND(100.354494607793,2)</f>
        <v>100.35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99.27</v>
      </c>
      <c r="D19" s="20">
        <f t="shared" si="1"/>
        <v>93.38</v>
      </c>
      <c r="E19" s="20">
        <f t="shared" si="2"/>
        <v>93.38</v>
      </c>
      <c r="F19" s="20">
        <f>ROUND(93.382312828015,2)</f>
        <v>93.38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99.27</v>
      </c>
      <c r="D20" s="20">
        <f t="shared" si="1"/>
        <v>99.27</v>
      </c>
      <c r="E20" s="20">
        <f t="shared" si="2"/>
        <v>99.27</v>
      </c>
      <c r="F20" s="20">
        <f>ROUND(99.2681219441886,2)</f>
        <v>99.27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99.27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ROUND(97.8853751793069,2)</f>
        <v>97.89</v>
      </c>
      <c r="D23" s="20">
        <f aca="true" t="shared" si="4" ref="D23:D34">F23</f>
        <v>89.44</v>
      </c>
      <c r="E23" s="20">
        <f aca="true" t="shared" si="5" ref="E23:E34">F23</f>
        <v>89.44</v>
      </c>
      <c r="F23" s="20">
        <f>ROUND(89.4445570603196,2)</f>
        <v>89.44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97.89</v>
      </c>
      <c r="D24" s="20">
        <f t="shared" si="4"/>
        <v>86.24</v>
      </c>
      <c r="E24" s="20">
        <f t="shared" si="5"/>
        <v>86.24</v>
      </c>
      <c r="F24" s="20">
        <f>ROUND(86.235703043652,2)</f>
        <v>86.24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97.89</v>
      </c>
      <c r="D25" s="20">
        <f t="shared" si="4"/>
        <v>84.83</v>
      </c>
      <c r="E25" s="20">
        <f t="shared" si="5"/>
        <v>84.83</v>
      </c>
      <c r="F25" s="20">
        <f>ROUND(84.8344729411395,2)</f>
        <v>84.83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97.89</v>
      </c>
      <c r="D26" s="20">
        <f t="shared" si="4"/>
        <v>86.97</v>
      </c>
      <c r="E26" s="20">
        <f t="shared" si="5"/>
        <v>86.97</v>
      </c>
      <c r="F26" s="20">
        <f>ROUND(86.9707922402358,2)</f>
        <v>86.97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97.89</v>
      </c>
      <c r="D27" s="20">
        <f t="shared" si="4"/>
        <v>90.82</v>
      </c>
      <c r="E27" s="20">
        <f t="shared" si="5"/>
        <v>90.82</v>
      </c>
      <c r="F27" s="20">
        <f>ROUND(90.816672405053,2)</f>
        <v>90.82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97.89</v>
      </c>
      <c r="D28" s="20">
        <f t="shared" si="4"/>
        <v>89.27</v>
      </c>
      <c r="E28" s="20">
        <f t="shared" si="5"/>
        <v>89.27</v>
      </c>
      <c r="F28" s="20">
        <f>ROUND(89.270716334922,2)</f>
        <v>89.27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97.89</v>
      </c>
      <c r="D29" s="20">
        <f t="shared" si="4"/>
        <v>91.34</v>
      </c>
      <c r="E29" s="20">
        <f t="shared" si="5"/>
        <v>91.34</v>
      </c>
      <c r="F29" s="20">
        <f>ROUND(91.3373360943154,2)</f>
        <v>91.34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97.89</v>
      </c>
      <c r="D30" s="20">
        <f t="shared" si="4"/>
        <v>96.87</v>
      </c>
      <c r="E30" s="20">
        <f t="shared" si="5"/>
        <v>96.87</v>
      </c>
      <c r="F30" s="20">
        <f>ROUND(96.8731449455578,2)</f>
        <v>96.87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97.89</v>
      </c>
      <c r="D31" s="20">
        <f t="shared" si="4"/>
        <v>97.2</v>
      </c>
      <c r="E31" s="20">
        <f t="shared" si="5"/>
        <v>97.2</v>
      </c>
      <c r="F31" s="20">
        <f>ROUND(97.195768648647,2)</f>
        <v>97.2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97.89</v>
      </c>
      <c r="D32" s="20">
        <f t="shared" si="4"/>
        <v>90.48</v>
      </c>
      <c r="E32" s="20">
        <f t="shared" si="5"/>
        <v>90.48</v>
      </c>
      <c r="F32" s="20">
        <f>ROUND(90.4776032415592,2)</f>
        <v>90.48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97.89</v>
      </c>
      <c r="D33" s="20">
        <f t="shared" si="4"/>
        <v>97.89</v>
      </c>
      <c r="E33" s="20">
        <f t="shared" si="5"/>
        <v>97.89</v>
      </c>
      <c r="F33" s="20">
        <f>ROUND(97.8853751793069,2)</f>
        <v>97.89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97.89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ROUND(3.605,5)</f>
        <v>3.605</v>
      </c>
      <c r="D36" s="22">
        <f>F36</f>
        <v>3.605</v>
      </c>
      <c r="E36" s="22">
        <f>F36</f>
        <v>3.605</v>
      </c>
      <c r="F36" s="22">
        <f>ROUND(3.605,5)</f>
        <v>3.605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ROUND(3.88,5)</f>
        <v>3.88</v>
      </c>
      <c r="D38" s="22">
        <f>F38</f>
        <v>3.88</v>
      </c>
      <c r="E38" s="22">
        <f>F38</f>
        <v>3.88</v>
      </c>
      <c r="F38" s="22">
        <f>ROUND(3.88,5)</f>
        <v>3.88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ROUND(4.615,5)</f>
        <v>4.615</v>
      </c>
      <c r="D42" s="22">
        <f>F42</f>
        <v>4.615</v>
      </c>
      <c r="E42" s="22">
        <f>F42</f>
        <v>4.615</v>
      </c>
      <c r="F42" s="22">
        <f>ROUND(4.615,5)</f>
        <v>4.615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ROUND(10.935,5)</f>
        <v>10.935</v>
      </c>
      <c r="D44" s="22">
        <f>F44</f>
        <v>10.935</v>
      </c>
      <c r="E44" s="22">
        <f>F44</f>
        <v>10.935</v>
      </c>
      <c r="F44" s="22">
        <f>ROUND(10.935,5)</f>
        <v>10.935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ROUND(6.945,5)</f>
        <v>6.945</v>
      </c>
      <c r="D46" s="22">
        <f>F46</f>
        <v>6.945</v>
      </c>
      <c r="E46" s="22">
        <f>F46</f>
        <v>6.945</v>
      </c>
      <c r="F46" s="22">
        <f>ROUND(6.945,5)</f>
        <v>6.945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ROUND(8.13,3)</f>
        <v>8.13</v>
      </c>
      <c r="D48" s="23">
        <f>F48</f>
        <v>8.13</v>
      </c>
      <c r="E48" s="23">
        <f>F48</f>
        <v>8.13</v>
      </c>
      <c r="F48" s="23">
        <f>ROUND(8.13,3)</f>
        <v>8.13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ROUND(3.84,3)</f>
        <v>3.84</v>
      </c>
      <c r="D52" s="23">
        <f>F52</f>
        <v>3.84</v>
      </c>
      <c r="E52" s="23">
        <f>F52</f>
        <v>3.84</v>
      </c>
      <c r="F52" s="23">
        <f>ROUND(3.84,3)</f>
        <v>3.84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ROUND(6.64,3)</f>
        <v>6.64</v>
      </c>
      <c r="D54" s="23">
        <f>F54</f>
        <v>6.64</v>
      </c>
      <c r="E54" s="23">
        <f>F54</f>
        <v>6.64</v>
      </c>
      <c r="F54" s="23">
        <f>ROUND(6.64,3)</f>
        <v>6.64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ROUND(9.785,3)</f>
        <v>9.785</v>
      </c>
      <c r="D56" s="23">
        <f>F56</f>
        <v>9.785</v>
      </c>
      <c r="E56" s="23">
        <f>F56</f>
        <v>9.785</v>
      </c>
      <c r="F56" s="23">
        <f>ROUND(9.785,3)</f>
        <v>9.785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ROUND(3.695,3)</f>
        <v>3.695</v>
      </c>
      <c r="D58" s="23">
        <f>F58</f>
        <v>3.695</v>
      </c>
      <c r="E58" s="23">
        <f>F58</f>
        <v>3.695</v>
      </c>
      <c r="F58" s="23">
        <f>ROUND(3.695,3)</f>
        <v>3.695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ROUND(9.215,3)</f>
        <v>9.215</v>
      </c>
      <c r="D62" s="23">
        <f>F62</f>
        <v>9.215</v>
      </c>
      <c r="E62" s="23">
        <f>F62</f>
        <v>9.215</v>
      </c>
      <c r="F62" s="23">
        <f>ROUND(9.215,3)</f>
        <v>9.215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ROUND(3.605,5)</f>
        <v>3.605</v>
      </c>
      <c r="D64" s="22">
        <f>F64</f>
        <v>135.76603</v>
      </c>
      <c r="E64" s="22">
        <f>F64</f>
        <v>135.76603</v>
      </c>
      <c r="F64" s="22">
        <f>ROUND(135.76603,5)</f>
        <v>135.76603</v>
      </c>
      <c r="G64" s="20"/>
      <c r="H64" s="28"/>
    </row>
    <row r="65" spans="1:8" ht="12.75" customHeight="1">
      <c r="A65" s="30">
        <v>43958</v>
      </c>
      <c r="B65" s="31"/>
      <c r="C65" s="22">
        <f>ROUND(3.605,5)</f>
        <v>3.605</v>
      </c>
      <c r="D65" s="22">
        <f>F65</f>
        <v>138.20365</v>
      </c>
      <c r="E65" s="22">
        <f>F65</f>
        <v>138.20365</v>
      </c>
      <c r="F65" s="22">
        <f>ROUND(138.20365,5)</f>
        <v>138.20365</v>
      </c>
      <c r="G65" s="20"/>
      <c r="H65" s="28"/>
    </row>
    <row r="66" spans="1:8" ht="12.75" customHeight="1">
      <c r="A66" s="30">
        <v>44049</v>
      </c>
      <c r="B66" s="31"/>
      <c r="C66" s="22">
        <f>ROUND(3.605,5)</f>
        <v>3.605</v>
      </c>
      <c r="D66" s="22">
        <f>F66</f>
        <v>139.24967</v>
      </c>
      <c r="E66" s="22">
        <f>F66</f>
        <v>139.24967</v>
      </c>
      <c r="F66" s="22">
        <f>ROUND(139.24967,5)</f>
        <v>139.24967</v>
      </c>
      <c r="G66" s="20"/>
      <c r="H66" s="28"/>
    </row>
    <row r="67" spans="1:8" ht="12.75" customHeight="1">
      <c r="A67" s="30">
        <v>44140</v>
      </c>
      <c r="B67" s="31"/>
      <c r="C67" s="22">
        <f>ROUND(3.605,5)</f>
        <v>3.605</v>
      </c>
      <c r="D67" s="22">
        <f>F67</f>
        <v>141.75548</v>
      </c>
      <c r="E67" s="22">
        <f>F67</f>
        <v>141.75548</v>
      </c>
      <c r="F67" s="22">
        <f>ROUND(141.75548,5)</f>
        <v>141.75548</v>
      </c>
      <c r="G67" s="20"/>
      <c r="H67" s="28"/>
    </row>
    <row r="68" spans="1:8" ht="12.75" customHeight="1">
      <c r="A68" s="30">
        <v>44231</v>
      </c>
      <c r="B68" s="31"/>
      <c r="C68" s="22">
        <f>ROUND(3.605,5)</f>
        <v>3.605</v>
      </c>
      <c r="D68" s="22">
        <f>F68</f>
        <v>142.7092</v>
      </c>
      <c r="E68" s="22">
        <f>F68</f>
        <v>142.7092</v>
      </c>
      <c r="F68" s="22">
        <f>ROUND(142.7092,5)</f>
        <v>142.7092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ROUND(100.75961,5)</f>
        <v>100.75961</v>
      </c>
      <c r="D70" s="22">
        <f>F70</f>
        <v>101.0307</v>
      </c>
      <c r="E70" s="22">
        <f>F70</f>
        <v>101.0307</v>
      </c>
      <c r="F70" s="22">
        <f>ROUND(101.0307,5)</f>
        <v>101.0307</v>
      </c>
      <c r="G70" s="20"/>
      <c r="H70" s="28"/>
    </row>
    <row r="71" spans="1:8" ht="12.75" customHeight="1">
      <c r="A71" s="30">
        <v>43958</v>
      </c>
      <c r="B71" s="31"/>
      <c r="C71" s="22">
        <f>ROUND(100.75961,5)</f>
        <v>100.75961</v>
      </c>
      <c r="D71" s="22">
        <f>F71</f>
        <v>101.74124</v>
      </c>
      <c r="E71" s="22">
        <f>F71</f>
        <v>101.74124</v>
      </c>
      <c r="F71" s="22">
        <f>ROUND(101.74124,5)</f>
        <v>101.74124</v>
      </c>
      <c r="G71" s="20"/>
      <c r="H71" s="28"/>
    </row>
    <row r="72" spans="1:8" ht="12.75" customHeight="1">
      <c r="A72" s="30">
        <v>44049</v>
      </c>
      <c r="B72" s="31"/>
      <c r="C72" s="22">
        <f>ROUND(100.75961,5)</f>
        <v>100.75961</v>
      </c>
      <c r="D72" s="22">
        <f>F72</f>
        <v>103.61066</v>
      </c>
      <c r="E72" s="22">
        <f>F72</f>
        <v>103.61066</v>
      </c>
      <c r="F72" s="22">
        <f>ROUND(103.61066,5)</f>
        <v>103.61066</v>
      </c>
      <c r="G72" s="20"/>
      <c r="H72" s="28"/>
    </row>
    <row r="73" spans="1:8" ht="12.75" customHeight="1">
      <c r="A73" s="30">
        <v>44140</v>
      </c>
      <c r="B73" s="31"/>
      <c r="C73" s="22">
        <f>ROUND(100.75961,5)</f>
        <v>100.75961</v>
      </c>
      <c r="D73" s="22">
        <f>F73</f>
        <v>104.34185</v>
      </c>
      <c r="E73" s="22">
        <f>F73</f>
        <v>104.34185</v>
      </c>
      <c r="F73" s="22">
        <f>ROUND(104.34185,5)</f>
        <v>104.34185</v>
      </c>
      <c r="G73" s="20"/>
      <c r="H73" s="28"/>
    </row>
    <row r="74" spans="1:8" ht="12.75" customHeight="1">
      <c r="A74" s="30">
        <v>44231</v>
      </c>
      <c r="B74" s="31"/>
      <c r="C74" s="22">
        <f>ROUND(100.75961,5)</f>
        <v>100.75961</v>
      </c>
      <c r="D74" s="22">
        <f>F74</f>
        <v>106.15886</v>
      </c>
      <c r="E74" s="22">
        <f>F74</f>
        <v>106.15886</v>
      </c>
      <c r="F74" s="22">
        <f>ROUND(106.15886,5)</f>
        <v>106.15886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ROUND(9.01,5)</f>
        <v>9.01</v>
      </c>
      <c r="D76" s="22">
        <f>F76</f>
        <v>9.02107</v>
      </c>
      <c r="E76" s="22">
        <f>F76</f>
        <v>9.02107</v>
      </c>
      <c r="F76" s="22">
        <f>ROUND(9.02107,5)</f>
        <v>9.02107</v>
      </c>
      <c r="G76" s="20"/>
      <c r="H76" s="28"/>
    </row>
    <row r="77" spans="1:8" ht="12.75" customHeight="1">
      <c r="A77" s="30">
        <v>43958</v>
      </c>
      <c r="B77" s="31"/>
      <c r="C77" s="22">
        <f>ROUND(9.01,5)</f>
        <v>9.01</v>
      </c>
      <c r="D77" s="22">
        <f>F77</f>
        <v>9.09173</v>
      </c>
      <c r="E77" s="22">
        <f>F77</f>
        <v>9.09173</v>
      </c>
      <c r="F77" s="22">
        <f>ROUND(9.09173,5)</f>
        <v>9.09173</v>
      </c>
      <c r="G77" s="20"/>
      <c r="H77" s="28"/>
    </row>
    <row r="78" spans="1:8" ht="12.75" customHeight="1">
      <c r="A78" s="30">
        <v>44049</v>
      </c>
      <c r="B78" s="31"/>
      <c r="C78" s="22">
        <f>ROUND(9.01,5)</f>
        <v>9.01</v>
      </c>
      <c r="D78" s="22">
        <f>F78</f>
        <v>9.16431</v>
      </c>
      <c r="E78" s="22">
        <f>F78</f>
        <v>9.16431</v>
      </c>
      <c r="F78" s="22">
        <f>ROUND(9.16431,5)</f>
        <v>9.16431</v>
      </c>
      <c r="G78" s="20"/>
      <c r="H78" s="28"/>
    </row>
    <row r="79" spans="1:8" ht="12.75" customHeight="1">
      <c r="A79" s="30">
        <v>44140</v>
      </c>
      <c r="B79" s="31"/>
      <c r="C79" s="22">
        <f>ROUND(9.01,5)</f>
        <v>9.01</v>
      </c>
      <c r="D79" s="22">
        <f>F79</f>
        <v>9.23438</v>
      </c>
      <c r="E79" s="22">
        <f>F79</f>
        <v>9.23438</v>
      </c>
      <c r="F79" s="22">
        <f>ROUND(9.23438,5)</f>
        <v>9.23438</v>
      </c>
      <c r="G79" s="20"/>
      <c r="H79" s="28"/>
    </row>
    <row r="80" spans="1:8" ht="12.75" customHeight="1">
      <c r="A80" s="30">
        <v>44231</v>
      </c>
      <c r="B80" s="31"/>
      <c r="C80" s="22">
        <f>ROUND(9.01,5)</f>
        <v>9.01</v>
      </c>
      <c r="D80" s="22">
        <f>F80</f>
        <v>9.32434</v>
      </c>
      <c r="E80" s="22">
        <f>F80</f>
        <v>9.32434</v>
      </c>
      <c r="F80" s="22">
        <f>ROUND(9.32434,5)</f>
        <v>9.32434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ROUND(9.4,5)</f>
        <v>9.4</v>
      </c>
      <c r="D82" s="22">
        <f>F82</f>
        <v>9.41217</v>
      </c>
      <c r="E82" s="22">
        <f>F82</f>
        <v>9.41217</v>
      </c>
      <c r="F82" s="22">
        <f>ROUND(9.41217,5)</f>
        <v>9.41217</v>
      </c>
      <c r="G82" s="20"/>
      <c r="H82" s="28"/>
    </row>
    <row r="83" spans="1:8" ht="12.75" customHeight="1">
      <c r="A83" s="30">
        <v>43958</v>
      </c>
      <c r="B83" s="31"/>
      <c r="C83" s="22">
        <f>ROUND(9.4,5)</f>
        <v>9.4</v>
      </c>
      <c r="D83" s="22">
        <f>F83</f>
        <v>9.48804</v>
      </c>
      <c r="E83" s="22">
        <f>F83</f>
        <v>9.48804</v>
      </c>
      <c r="F83" s="22">
        <f>ROUND(9.48804,5)</f>
        <v>9.48804</v>
      </c>
      <c r="G83" s="20"/>
      <c r="H83" s="28"/>
    </row>
    <row r="84" spans="1:8" ht="12.75" customHeight="1">
      <c r="A84" s="30">
        <v>44049</v>
      </c>
      <c r="B84" s="31"/>
      <c r="C84" s="22">
        <f>ROUND(9.4,5)</f>
        <v>9.4</v>
      </c>
      <c r="D84" s="22">
        <f>F84</f>
        <v>9.56506</v>
      </c>
      <c r="E84" s="22">
        <f>F84</f>
        <v>9.56506</v>
      </c>
      <c r="F84" s="22">
        <f>ROUND(9.56506,5)</f>
        <v>9.56506</v>
      </c>
      <c r="G84" s="20"/>
      <c r="H84" s="28"/>
    </row>
    <row r="85" spans="1:8" ht="12.75" customHeight="1">
      <c r="A85" s="30">
        <v>44140</v>
      </c>
      <c r="B85" s="31"/>
      <c r="C85" s="22">
        <f>ROUND(9.4,5)</f>
        <v>9.4</v>
      </c>
      <c r="D85" s="22">
        <f>F85</f>
        <v>9.64473</v>
      </c>
      <c r="E85" s="22">
        <f>F85</f>
        <v>9.64473</v>
      </c>
      <c r="F85" s="22">
        <f>ROUND(9.64473,5)</f>
        <v>9.64473</v>
      </c>
      <c r="G85" s="20"/>
      <c r="H85" s="28"/>
    </row>
    <row r="86" spans="1:8" ht="12.75" customHeight="1">
      <c r="A86" s="30">
        <v>44231</v>
      </c>
      <c r="B86" s="31"/>
      <c r="C86" s="22">
        <f>ROUND(9.4,5)</f>
        <v>9.4</v>
      </c>
      <c r="D86" s="22">
        <f>F86</f>
        <v>9.74194</v>
      </c>
      <c r="E86" s="22">
        <f>F86</f>
        <v>9.74194</v>
      </c>
      <c r="F86" s="22">
        <f>ROUND(9.74194,5)</f>
        <v>9.74194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ROUND(100.40145,5)</f>
        <v>100.40145</v>
      </c>
      <c r="D88" s="22">
        <f>F88</f>
        <v>100.67157</v>
      </c>
      <c r="E88" s="22">
        <f>F88</f>
        <v>100.67157</v>
      </c>
      <c r="F88" s="22">
        <f>ROUND(100.67157,5)</f>
        <v>100.67157</v>
      </c>
      <c r="G88" s="20"/>
      <c r="H88" s="28"/>
    </row>
    <row r="89" spans="1:8" ht="12.75" customHeight="1">
      <c r="A89" s="30">
        <v>43958</v>
      </c>
      <c r="B89" s="31"/>
      <c r="C89" s="22">
        <f>ROUND(100.40145,5)</f>
        <v>100.40145</v>
      </c>
      <c r="D89" s="22">
        <f>F89</f>
        <v>101.29355</v>
      </c>
      <c r="E89" s="22">
        <f>F89</f>
        <v>101.29355</v>
      </c>
      <c r="F89" s="22">
        <f>ROUND(101.29355,5)</f>
        <v>101.29355</v>
      </c>
      <c r="G89" s="20"/>
      <c r="H89" s="28"/>
    </row>
    <row r="90" spans="1:8" ht="12.75" customHeight="1">
      <c r="A90" s="30">
        <v>44049</v>
      </c>
      <c r="B90" s="31"/>
      <c r="C90" s="22">
        <f>ROUND(100.40145,5)</f>
        <v>100.40145</v>
      </c>
      <c r="D90" s="22">
        <f>F90</f>
        <v>103.15476</v>
      </c>
      <c r="E90" s="22">
        <f>F90</f>
        <v>103.15476</v>
      </c>
      <c r="F90" s="22">
        <f>ROUND(103.15476,5)</f>
        <v>103.15476</v>
      </c>
      <c r="G90" s="20"/>
      <c r="H90" s="28"/>
    </row>
    <row r="91" spans="1:8" ht="12.75" customHeight="1">
      <c r="A91" s="30">
        <v>44140</v>
      </c>
      <c r="B91" s="31"/>
      <c r="C91" s="22">
        <f>ROUND(100.40145,5)</f>
        <v>100.40145</v>
      </c>
      <c r="D91" s="22">
        <f>F91</f>
        <v>103.79999</v>
      </c>
      <c r="E91" s="22">
        <f>F91</f>
        <v>103.79999</v>
      </c>
      <c r="F91" s="22">
        <f>ROUND(103.79999,5)</f>
        <v>103.79999</v>
      </c>
      <c r="G91" s="20"/>
      <c r="H91" s="28"/>
    </row>
    <row r="92" spans="1:8" ht="12.75" customHeight="1">
      <c r="A92" s="30">
        <v>44231</v>
      </c>
      <c r="B92" s="31"/>
      <c r="C92" s="22">
        <f>ROUND(100.40145,5)</f>
        <v>100.40145</v>
      </c>
      <c r="D92" s="22">
        <f>F92</f>
        <v>105.60783</v>
      </c>
      <c r="E92" s="22">
        <f>F92</f>
        <v>105.60783</v>
      </c>
      <c r="F92" s="22">
        <f>ROUND(105.60783,5)</f>
        <v>105.60783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ROUND(9.92,5)</f>
        <v>9.92</v>
      </c>
      <c r="D94" s="22">
        <f>F94</f>
        <v>9.93277</v>
      </c>
      <c r="E94" s="22">
        <f>F94</f>
        <v>9.93277</v>
      </c>
      <c r="F94" s="22">
        <f>ROUND(9.93277,5)</f>
        <v>9.93277</v>
      </c>
      <c r="G94" s="20"/>
      <c r="H94" s="28"/>
    </row>
    <row r="95" spans="1:8" ht="12.75" customHeight="1">
      <c r="A95" s="30">
        <v>43958</v>
      </c>
      <c r="B95" s="31"/>
      <c r="C95" s="22">
        <f>ROUND(9.92,5)</f>
        <v>9.92</v>
      </c>
      <c r="D95" s="22">
        <f>F95</f>
        <v>10.01526</v>
      </c>
      <c r="E95" s="22">
        <f>F95</f>
        <v>10.01526</v>
      </c>
      <c r="F95" s="22">
        <f>ROUND(10.01526,5)</f>
        <v>10.01526</v>
      </c>
      <c r="G95" s="20"/>
      <c r="H95" s="28"/>
    </row>
    <row r="96" spans="1:8" ht="12.75" customHeight="1">
      <c r="A96" s="30">
        <v>44049</v>
      </c>
      <c r="B96" s="31"/>
      <c r="C96" s="22">
        <f>ROUND(9.92,5)</f>
        <v>9.92</v>
      </c>
      <c r="D96" s="22">
        <f>F96</f>
        <v>10.10024</v>
      </c>
      <c r="E96" s="22">
        <f>F96</f>
        <v>10.10024</v>
      </c>
      <c r="F96" s="22">
        <f>ROUND(10.10024,5)</f>
        <v>10.10024</v>
      </c>
      <c r="G96" s="20"/>
      <c r="H96" s="28"/>
    </row>
    <row r="97" spans="1:8" ht="12.75" customHeight="1">
      <c r="A97" s="30">
        <v>44140</v>
      </c>
      <c r="B97" s="31"/>
      <c r="C97" s="22">
        <f>ROUND(9.92,5)</f>
        <v>9.92</v>
      </c>
      <c r="D97" s="22">
        <f>F97</f>
        <v>10.18191</v>
      </c>
      <c r="E97" s="22">
        <f>F97</f>
        <v>10.18191</v>
      </c>
      <c r="F97" s="22">
        <f>ROUND(10.18191,5)</f>
        <v>10.18191</v>
      </c>
      <c r="G97" s="20"/>
      <c r="H97" s="28"/>
    </row>
    <row r="98" spans="1:8" ht="12.75" customHeight="1">
      <c r="A98" s="30">
        <v>44231</v>
      </c>
      <c r="B98" s="31"/>
      <c r="C98" s="22">
        <f>ROUND(9.92,5)</f>
        <v>9.92</v>
      </c>
      <c r="D98" s="22">
        <f>F98</f>
        <v>10.28</v>
      </c>
      <c r="E98" s="22">
        <f>F98</f>
        <v>10.28</v>
      </c>
      <c r="F98" s="22">
        <f>ROUND(10.28,5)</f>
        <v>10.28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ROUND(3.88,5)</f>
        <v>3.88</v>
      </c>
      <c r="D100" s="22">
        <f>F100</f>
        <v>115.71494</v>
      </c>
      <c r="E100" s="22">
        <f>F100</f>
        <v>115.71494</v>
      </c>
      <c r="F100" s="22">
        <f>ROUND(115.71494,5)</f>
        <v>115.71494</v>
      </c>
      <c r="G100" s="20"/>
      <c r="H100" s="28"/>
    </row>
    <row r="101" spans="1:8" ht="12.75" customHeight="1">
      <c r="A101" s="30">
        <v>43958</v>
      </c>
      <c r="B101" s="31"/>
      <c r="C101" s="22">
        <f>ROUND(3.88,5)</f>
        <v>3.88</v>
      </c>
      <c r="D101" s="22">
        <f>F101</f>
        <v>117.79251</v>
      </c>
      <c r="E101" s="22">
        <f>F101</f>
        <v>117.79251</v>
      </c>
      <c r="F101" s="22">
        <f>ROUND(117.79251,5)</f>
        <v>117.79251</v>
      </c>
      <c r="G101" s="20"/>
      <c r="H101" s="28"/>
    </row>
    <row r="102" spans="1:8" ht="12.75" customHeight="1">
      <c r="A102" s="30">
        <v>44049</v>
      </c>
      <c r="B102" s="31"/>
      <c r="C102" s="22">
        <f>ROUND(3.88,5)</f>
        <v>3.88</v>
      </c>
      <c r="D102" s="22">
        <f>F102</f>
        <v>118.27687</v>
      </c>
      <c r="E102" s="22">
        <f>F102</f>
        <v>118.27687</v>
      </c>
      <c r="F102" s="22">
        <f>ROUND(118.27687,5)</f>
        <v>118.27687</v>
      </c>
      <c r="G102" s="20"/>
      <c r="H102" s="28"/>
    </row>
    <row r="103" spans="1:8" ht="12.75" customHeight="1">
      <c r="A103" s="30">
        <v>44140</v>
      </c>
      <c r="B103" s="31"/>
      <c r="C103" s="22">
        <f>ROUND(3.88,5)</f>
        <v>3.88</v>
      </c>
      <c r="D103" s="22">
        <f>F103</f>
        <v>120.40513</v>
      </c>
      <c r="E103" s="22">
        <f>F103</f>
        <v>120.40513</v>
      </c>
      <c r="F103" s="22">
        <f>ROUND(120.40513,5)</f>
        <v>120.40513</v>
      </c>
      <c r="G103" s="20"/>
      <c r="H103" s="28"/>
    </row>
    <row r="104" spans="1:8" ht="12.75" customHeight="1">
      <c r="A104" s="30">
        <v>44231</v>
      </c>
      <c r="B104" s="31"/>
      <c r="C104" s="22">
        <f>ROUND(3.88,5)</f>
        <v>3.88</v>
      </c>
      <c r="D104" s="22">
        <f>F104</f>
        <v>120.79717</v>
      </c>
      <c r="E104" s="22">
        <f>F104</f>
        <v>120.79717</v>
      </c>
      <c r="F104" s="22">
        <f>ROUND(120.79717,5)</f>
        <v>120.79717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ROUND(10.045,5)</f>
        <v>10.045</v>
      </c>
      <c r="D106" s="22">
        <f>F106</f>
        <v>10.0578</v>
      </c>
      <c r="E106" s="22">
        <f>F106</f>
        <v>10.0578</v>
      </c>
      <c r="F106" s="22">
        <f>ROUND(10.0578,5)</f>
        <v>10.0578</v>
      </c>
      <c r="G106" s="20"/>
      <c r="H106" s="28"/>
    </row>
    <row r="107" spans="1:8" ht="12.75" customHeight="1">
      <c r="A107" s="30">
        <v>43958</v>
      </c>
      <c r="B107" s="31"/>
      <c r="C107" s="22">
        <f>ROUND(10.045,5)</f>
        <v>10.045</v>
      </c>
      <c r="D107" s="22">
        <f>F107</f>
        <v>10.1406</v>
      </c>
      <c r="E107" s="22">
        <f>F107</f>
        <v>10.1406</v>
      </c>
      <c r="F107" s="22">
        <f>ROUND(10.1406,5)</f>
        <v>10.1406</v>
      </c>
      <c r="G107" s="20"/>
      <c r="H107" s="28"/>
    </row>
    <row r="108" spans="1:8" ht="12.75" customHeight="1">
      <c r="A108" s="30">
        <v>44049</v>
      </c>
      <c r="B108" s="31"/>
      <c r="C108" s="22">
        <f>ROUND(10.045,5)</f>
        <v>10.045</v>
      </c>
      <c r="D108" s="22">
        <f>F108</f>
        <v>10.22589</v>
      </c>
      <c r="E108" s="22">
        <f>F108</f>
        <v>10.22589</v>
      </c>
      <c r="F108" s="22">
        <f>ROUND(10.22589,5)</f>
        <v>10.22589</v>
      </c>
      <c r="G108" s="20"/>
      <c r="H108" s="28"/>
    </row>
    <row r="109" spans="1:8" ht="12.75" customHeight="1">
      <c r="A109" s="30">
        <v>44140</v>
      </c>
      <c r="B109" s="31"/>
      <c r="C109" s="22">
        <f>ROUND(10.045,5)</f>
        <v>10.045</v>
      </c>
      <c r="D109" s="22">
        <f>F109</f>
        <v>10.30773</v>
      </c>
      <c r="E109" s="22">
        <f>F109</f>
        <v>10.30773</v>
      </c>
      <c r="F109" s="22">
        <f>ROUND(10.30773,5)</f>
        <v>10.30773</v>
      </c>
      <c r="G109" s="20"/>
      <c r="H109" s="28"/>
    </row>
    <row r="110" spans="1:8" ht="12.75" customHeight="1">
      <c r="A110" s="30">
        <v>44231</v>
      </c>
      <c r="B110" s="31"/>
      <c r="C110" s="22">
        <f>ROUND(10.045,5)</f>
        <v>10.045</v>
      </c>
      <c r="D110" s="22">
        <f>F110</f>
        <v>10.40541</v>
      </c>
      <c r="E110" s="22">
        <f>F110</f>
        <v>10.40541</v>
      </c>
      <c r="F110" s="22">
        <f>ROUND(10.40541,5)</f>
        <v>10.40541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ROUND(10.14,5)</f>
        <v>10.14</v>
      </c>
      <c r="D112" s="22">
        <f>F112</f>
        <v>10.15259</v>
      </c>
      <c r="E112" s="22">
        <f>F112</f>
        <v>10.15259</v>
      </c>
      <c r="F112" s="22">
        <f>ROUND(10.15259,5)</f>
        <v>10.15259</v>
      </c>
      <c r="G112" s="20"/>
      <c r="H112" s="28"/>
    </row>
    <row r="113" spans="1:8" ht="12.75" customHeight="1">
      <c r="A113" s="30">
        <v>43958</v>
      </c>
      <c r="B113" s="31"/>
      <c r="C113" s="22">
        <f>ROUND(10.14,5)</f>
        <v>10.14</v>
      </c>
      <c r="D113" s="22">
        <f>F113</f>
        <v>10.23402</v>
      </c>
      <c r="E113" s="22">
        <f>F113</f>
        <v>10.23402</v>
      </c>
      <c r="F113" s="22">
        <f>ROUND(10.23402,5)</f>
        <v>10.23402</v>
      </c>
      <c r="G113" s="20"/>
      <c r="H113" s="28"/>
    </row>
    <row r="114" spans="1:8" ht="12.75" customHeight="1">
      <c r="A114" s="30">
        <v>44049</v>
      </c>
      <c r="B114" s="31"/>
      <c r="C114" s="22">
        <f>ROUND(10.14,5)</f>
        <v>10.14</v>
      </c>
      <c r="D114" s="22">
        <f>F114</f>
        <v>10.31783</v>
      </c>
      <c r="E114" s="22">
        <f>F114</f>
        <v>10.31783</v>
      </c>
      <c r="F114" s="22">
        <f>ROUND(10.31783,5)</f>
        <v>10.31783</v>
      </c>
      <c r="G114" s="20"/>
      <c r="H114" s="28"/>
    </row>
    <row r="115" spans="1:8" ht="12.75" customHeight="1">
      <c r="A115" s="30">
        <v>44140</v>
      </c>
      <c r="B115" s="31"/>
      <c r="C115" s="22">
        <f>ROUND(10.14,5)</f>
        <v>10.14</v>
      </c>
      <c r="D115" s="22">
        <f>F115</f>
        <v>10.39812</v>
      </c>
      <c r="E115" s="22">
        <f>F115</f>
        <v>10.39812</v>
      </c>
      <c r="F115" s="22">
        <f>ROUND(10.39812,5)</f>
        <v>10.39812</v>
      </c>
      <c r="G115" s="20"/>
      <c r="H115" s="28"/>
    </row>
    <row r="116" spans="1:8" ht="12.75" customHeight="1">
      <c r="A116" s="30">
        <v>44231</v>
      </c>
      <c r="B116" s="31"/>
      <c r="C116" s="22">
        <f>ROUND(10.14,5)</f>
        <v>10.14</v>
      </c>
      <c r="D116" s="22">
        <f>F116</f>
        <v>10.49348</v>
      </c>
      <c r="E116" s="22">
        <f>F116</f>
        <v>10.49348</v>
      </c>
      <c r="F116" s="22">
        <f>ROUND(10.49348,5)</f>
        <v>10.49348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ROUND(107.27388,5)</f>
        <v>107.27388</v>
      </c>
      <c r="D118" s="22">
        <f>F118</f>
        <v>107.56243</v>
      </c>
      <c r="E118" s="22">
        <f>F118</f>
        <v>107.56243</v>
      </c>
      <c r="F118" s="22">
        <f>ROUND(107.56243,5)</f>
        <v>107.56243</v>
      </c>
      <c r="G118" s="20"/>
      <c r="H118" s="28"/>
    </row>
    <row r="119" spans="1:8" ht="12.75" customHeight="1">
      <c r="A119" s="30">
        <v>43958</v>
      </c>
      <c r="B119" s="31"/>
      <c r="C119" s="22">
        <f>ROUND(107.27388,5)</f>
        <v>107.27388</v>
      </c>
      <c r="D119" s="22">
        <f>F119</f>
        <v>107.75989</v>
      </c>
      <c r="E119" s="22">
        <f>F119</f>
        <v>107.75989</v>
      </c>
      <c r="F119" s="22">
        <f>ROUND(107.75989,5)</f>
        <v>107.75989</v>
      </c>
      <c r="G119" s="20"/>
      <c r="H119" s="28"/>
    </row>
    <row r="120" spans="1:8" ht="12.75" customHeight="1">
      <c r="A120" s="30">
        <v>44049</v>
      </c>
      <c r="B120" s="31"/>
      <c r="C120" s="22">
        <f>ROUND(107.27388,5)</f>
        <v>107.27388</v>
      </c>
      <c r="D120" s="22">
        <f>F120</f>
        <v>109.73994</v>
      </c>
      <c r="E120" s="22">
        <f>F120</f>
        <v>109.73994</v>
      </c>
      <c r="F120" s="22">
        <f>ROUND(109.73994,5)</f>
        <v>109.73994</v>
      </c>
      <c r="G120" s="20"/>
      <c r="H120" s="28"/>
    </row>
    <row r="121" spans="1:8" ht="12.75" customHeight="1">
      <c r="A121" s="30">
        <v>44140</v>
      </c>
      <c r="B121" s="31"/>
      <c r="C121" s="22">
        <f>ROUND(107.27388,5)</f>
        <v>107.27388</v>
      </c>
      <c r="D121" s="22">
        <f>F121</f>
        <v>109.93376</v>
      </c>
      <c r="E121" s="22">
        <f>F121</f>
        <v>109.93376</v>
      </c>
      <c r="F121" s="22">
        <f>ROUND(109.93376,5)</f>
        <v>109.93376</v>
      </c>
      <c r="G121" s="20"/>
      <c r="H121" s="28"/>
    </row>
    <row r="122" spans="1:8" ht="12.75" customHeight="1">
      <c r="A122" s="30">
        <v>44231</v>
      </c>
      <c r="B122" s="31"/>
      <c r="C122" s="22">
        <f>ROUND(107.27388,5)</f>
        <v>107.27388</v>
      </c>
      <c r="D122" s="22">
        <f>F122</f>
        <v>111.84761</v>
      </c>
      <c r="E122" s="22">
        <f>F122</f>
        <v>111.84761</v>
      </c>
      <c r="F122" s="22">
        <f>ROUND(111.84761,5)</f>
        <v>111.84761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ROUND(3.94,5)</f>
        <v>3.94</v>
      </c>
      <c r="D124" s="22">
        <f>F124</f>
        <v>109.13851</v>
      </c>
      <c r="E124" s="22">
        <f>F124</f>
        <v>109.13851</v>
      </c>
      <c r="F124" s="22">
        <f>ROUND(109.13851,5)</f>
        <v>109.13851</v>
      </c>
      <c r="G124" s="20"/>
      <c r="H124" s="28"/>
    </row>
    <row r="125" spans="1:8" ht="12.75" customHeight="1">
      <c r="A125" s="30">
        <v>43958</v>
      </c>
      <c r="B125" s="31"/>
      <c r="C125" s="22">
        <f>ROUND(3.94,5)</f>
        <v>3.94</v>
      </c>
      <c r="D125" s="22">
        <f>F125</f>
        <v>111.09813</v>
      </c>
      <c r="E125" s="22">
        <f>F125</f>
        <v>111.09813</v>
      </c>
      <c r="F125" s="22">
        <f>ROUND(111.09813,5)</f>
        <v>111.09813</v>
      </c>
      <c r="G125" s="20"/>
      <c r="H125" s="28"/>
    </row>
    <row r="126" spans="1:8" ht="12.75" customHeight="1">
      <c r="A126" s="30">
        <v>44049</v>
      </c>
      <c r="B126" s="31"/>
      <c r="C126" s="22">
        <f>ROUND(3.94,5)</f>
        <v>3.94</v>
      </c>
      <c r="D126" s="22">
        <f>F126</f>
        <v>111.27476</v>
      </c>
      <c r="E126" s="22">
        <f>F126</f>
        <v>111.27476</v>
      </c>
      <c r="F126" s="22">
        <f>ROUND(111.27476,5)</f>
        <v>111.27476</v>
      </c>
      <c r="G126" s="20"/>
      <c r="H126" s="28"/>
    </row>
    <row r="127" spans="1:8" ht="12.75" customHeight="1">
      <c r="A127" s="30">
        <v>44140</v>
      </c>
      <c r="B127" s="31"/>
      <c r="C127" s="22">
        <f>ROUND(3.94,5)</f>
        <v>3.94</v>
      </c>
      <c r="D127" s="22">
        <f>F127</f>
        <v>113.27697</v>
      </c>
      <c r="E127" s="22">
        <f>F127</f>
        <v>113.27697</v>
      </c>
      <c r="F127" s="22">
        <f>ROUND(113.27697,5)</f>
        <v>113.27697</v>
      </c>
      <c r="G127" s="20"/>
      <c r="H127" s="28"/>
    </row>
    <row r="128" spans="1:8" ht="12.75" customHeight="1">
      <c r="A128" s="30">
        <v>44231</v>
      </c>
      <c r="B128" s="31"/>
      <c r="C128" s="22">
        <f>ROUND(3.94,5)</f>
        <v>3.94</v>
      </c>
      <c r="D128" s="22">
        <f>F128</f>
        <v>113.34557</v>
      </c>
      <c r="E128" s="22">
        <f>F128</f>
        <v>113.34557</v>
      </c>
      <c r="F128" s="22">
        <f>ROUND(113.34557,5)</f>
        <v>113.34557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ROUND(4.615,5)</f>
        <v>4.615</v>
      </c>
      <c r="D130" s="22">
        <f>F130</f>
        <v>128.9095</v>
      </c>
      <c r="E130" s="22">
        <f>F130</f>
        <v>128.9095</v>
      </c>
      <c r="F130" s="22">
        <f>ROUND(128.9095,5)</f>
        <v>128.9095</v>
      </c>
      <c r="G130" s="20"/>
      <c r="H130" s="28"/>
    </row>
    <row r="131" spans="1:8" ht="12.75" customHeight="1">
      <c r="A131" s="30">
        <v>43958</v>
      </c>
      <c r="B131" s="31"/>
      <c r="C131" s="22">
        <f>ROUND(4.615,5)</f>
        <v>4.615</v>
      </c>
      <c r="D131" s="22">
        <f>F131</f>
        <v>129.33121</v>
      </c>
      <c r="E131" s="22">
        <f>F131</f>
        <v>129.33121</v>
      </c>
      <c r="F131" s="22">
        <f>ROUND(129.33121,5)</f>
        <v>129.33121</v>
      </c>
      <c r="G131" s="20"/>
      <c r="H131" s="28"/>
    </row>
    <row r="132" spans="1:8" ht="12.75" customHeight="1">
      <c r="A132" s="30">
        <v>44049</v>
      </c>
      <c r="B132" s="31"/>
      <c r="C132" s="22">
        <f>ROUND(4.615,5)</f>
        <v>4.615</v>
      </c>
      <c r="D132" s="22">
        <f>F132</f>
        <v>131.7075</v>
      </c>
      <c r="E132" s="22">
        <f>F132</f>
        <v>131.7075</v>
      </c>
      <c r="F132" s="22">
        <f>ROUND(131.7075,5)</f>
        <v>131.7075</v>
      </c>
      <c r="G132" s="20"/>
      <c r="H132" s="28"/>
    </row>
    <row r="133" spans="1:8" ht="12.75" customHeight="1">
      <c r="A133" s="30">
        <v>44140</v>
      </c>
      <c r="B133" s="31"/>
      <c r="C133" s="22">
        <f>ROUND(4.615,5)</f>
        <v>4.615</v>
      </c>
      <c r="D133" s="22">
        <f>F133</f>
        <v>132.12356</v>
      </c>
      <c r="E133" s="22">
        <f>F133</f>
        <v>132.12356</v>
      </c>
      <c r="F133" s="22">
        <f>ROUND(132.12356,5)</f>
        <v>132.12356</v>
      </c>
      <c r="G133" s="20"/>
      <c r="H133" s="28"/>
    </row>
    <row r="134" spans="1:8" ht="12.75" customHeight="1">
      <c r="A134" s="30">
        <v>44231</v>
      </c>
      <c r="B134" s="31"/>
      <c r="C134" s="22">
        <f>ROUND(4.615,5)</f>
        <v>4.615</v>
      </c>
      <c r="D134" s="22">
        <f>F134</f>
        <v>134.42344</v>
      </c>
      <c r="E134" s="22">
        <f>F134</f>
        <v>134.42344</v>
      </c>
      <c r="F134" s="22">
        <f>ROUND(134.42344,5)</f>
        <v>134.42344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ROUND(10.935,5)</f>
        <v>10.935</v>
      </c>
      <c r="D136" s="22">
        <f>F136</f>
        <v>10.95489</v>
      </c>
      <c r="E136" s="22">
        <f>F136</f>
        <v>10.95489</v>
      </c>
      <c r="F136" s="22">
        <f>ROUND(10.95489,5)</f>
        <v>10.95489</v>
      </c>
      <c r="G136" s="20"/>
      <c r="H136" s="28"/>
    </row>
    <row r="137" spans="1:8" ht="12.75" customHeight="1">
      <c r="A137" s="30">
        <v>43958</v>
      </c>
      <c r="B137" s="31"/>
      <c r="C137" s="22">
        <f>ROUND(10.935,5)</f>
        <v>10.935</v>
      </c>
      <c r="D137" s="22">
        <f>F137</f>
        <v>11.07817</v>
      </c>
      <c r="E137" s="22">
        <f>F137</f>
        <v>11.07817</v>
      </c>
      <c r="F137" s="22">
        <f>ROUND(11.07817,5)</f>
        <v>11.07817</v>
      </c>
      <c r="G137" s="20"/>
      <c r="H137" s="28"/>
    </row>
    <row r="138" spans="1:8" ht="12.75" customHeight="1">
      <c r="A138" s="30">
        <v>44049</v>
      </c>
      <c r="B138" s="31"/>
      <c r="C138" s="22">
        <f>ROUND(10.935,5)</f>
        <v>10.935</v>
      </c>
      <c r="D138" s="22">
        <f>F138</f>
        <v>11.20461</v>
      </c>
      <c r="E138" s="22">
        <f>F138</f>
        <v>11.20461</v>
      </c>
      <c r="F138" s="22">
        <f>ROUND(11.20461,5)</f>
        <v>11.20461</v>
      </c>
      <c r="G138" s="20"/>
      <c r="H138" s="28"/>
    </row>
    <row r="139" spans="1:8" ht="12.75" customHeight="1">
      <c r="A139" s="30">
        <v>44140</v>
      </c>
      <c r="B139" s="31"/>
      <c r="C139" s="22">
        <f>ROUND(10.935,5)</f>
        <v>10.935</v>
      </c>
      <c r="D139" s="22">
        <f>F139</f>
        <v>11.33676</v>
      </c>
      <c r="E139" s="22">
        <f>F139</f>
        <v>11.33676</v>
      </c>
      <c r="F139" s="22">
        <f>ROUND(11.33676,5)</f>
        <v>11.33676</v>
      </c>
      <c r="G139" s="20"/>
      <c r="H139" s="28"/>
    </row>
    <row r="140" spans="1:8" ht="12.75" customHeight="1">
      <c r="A140" s="30">
        <v>44231</v>
      </c>
      <c r="B140" s="31"/>
      <c r="C140" s="22">
        <f>ROUND(10.935,5)</f>
        <v>10.935</v>
      </c>
      <c r="D140" s="22">
        <f>F140</f>
        <v>11.49147</v>
      </c>
      <c r="E140" s="22">
        <f>F140</f>
        <v>11.49147</v>
      </c>
      <c r="F140" s="22">
        <f>ROUND(11.49147,5)</f>
        <v>11.49147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ROUND(11.235,5)</f>
        <v>11.235</v>
      </c>
      <c r="D142" s="22">
        <f>F142</f>
        <v>11.25368</v>
      </c>
      <c r="E142" s="22">
        <f>F142</f>
        <v>11.25368</v>
      </c>
      <c r="F142" s="22">
        <f>ROUND(11.25368,5)</f>
        <v>11.25368</v>
      </c>
      <c r="G142" s="20"/>
      <c r="H142" s="28"/>
    </row>
    <row r="143" spans="1:8" ht="12.75" customHeight="1">
      <c r="A143" s="30">
        <v>43958</v>
      </c>
      <c r="B143" s="31"/>
      <c r="C143" s="22">
        <f>ROUND(11.235,5)</f>
        <v>11.235</v>
      </c>
      <c r="D143" s="22">
        <f>F143</f>
        <v>11.37432</v>
      </c>
      <c r="E143" s="22">
        <f>F143</f>
        <v>11.37432</v>
      </c>
      <c r="F143" s="22">
        <f>ROUND(11.37432,5)</f>
        <v>11.37432</v>
      </c>
      <c r="G143" s="20"/>
      <c r="H143" s="28"/>
    </row>
    <row r="144" spans="1:8" ht="12.75" customHeight="1">
      <c r="A144" s="30">
        <v>44049</v>
      </c>
      <c r="B144" s="31"/>
      <c r="C144" s="22">
        <f>ROUND(11.235,5)</f>
        <v>11.235</v>
      </c>
      <c r="D144" s="22">
        <f>F144</f>
        <v>11.49612</v>
      </c>
      <c r="E144" s="22">
        <f>F144</f>
        <v>11.49612</v>
      </c>
      <c r="F144" s="22">
        <f>ROUND(11.49612,5)</f>
        <v>11.49612</v>
      </c>
      <c r="G144" s="20"/>
      <c r="H144" s="28"/>
    </row>
    <row r="145" spans="1:8" ht="12.75" customHeight="1">
      <c r="A145" s="30">
        <v>44140</v>
      </c>
      <c r="B145" s="31"/>
      <c r="C145" s="22">
        <f>ROUND(11.235,5)</f>
        <v>11.235</v>
      </c>
      <c r="D145" s="22">
        <f>F145</f>
        <v>11.62212</v>
      </c>
      <c r="E145" s="22">
        <f>F145</f>
        <v>11.62212</v>
      </c>
      <c r="F145" s="22">
        <f>ROUND(11.62212,5)</f>
        <v>11.62212</v>
      </c>
      <c r="G145" s="20"/>
      <c r="H145" s="28"/>
    </row>
    <row r="146" spans="1:8" ht="12.75" customHeight="1">
      <c r="A146" s="30">
        <v>44231</v>
      </c>
      <c r="B146" s="31"/>
      <c r="C146" s="22">
        <f>ROUND(11.235,5)</f>
        <v>11.235</v>
      </c>
      <c r="D146" s="22">
        <f>F146</f>
        <v>11.76409</v>
      </c>
      <c r="E146" s="22">
        <f>F146</f>
        <v>11.76409</v>
      </c>
      <c r="F146" s="22">
        <f>ROUND(11.76409,5)</f>
        <v>11.76409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ROUND(6.945,5)</f>
        <v>6.945</v>
      </c>
      <c r="D148" s="22">
        <f>F148</f>
        <v>6.94469</v>
      </c>
      <c r="E148" s="22">
        <f>F148</f>
        <v>6.94469</v>
      </c>
      <c r="F148" s="22">
        <f>ROUND(6.94469,5)</f>
        <v>6.94469</v>
      </c>
      <c r="G148" s="20"/>
      <c r="H148" s="28"/>
    </row>
    <row r="149" spans="1:8" ht="12.75" customHeight="1">
      <c r="A149" s="30">
        <v>43958</v>
      </c>
      <c r="B149" s="31"/>
      <c r="C149" s="22">
        <f>ROUND(6.945,5)</f>
        <v>6.945</v>
      </c>
      <c r="D149" s="22">
        <f>F149</f>
        <v>6.91637</v>
      </c>
      <c r="E149" s="22">
        <f>F149</f>
        <v>6.91637</v>
      </c>
      <c r="F149" s="22">
        <f>ROUND(6.91637,5)</f>
        <v>6.91637</v>
      </c>
      <c r="G149" s="20"/>
      <c r="H149" s="28"/>
    </row>
    <row r="150" spans="1:8" ht="12.75" customHeight="1">
      <c r="A150" s="30">
        <v>44049</v>
      </c>
      <c r="B150" s="31"/>
      <c r="C150" s="22">
        <f>ROUND(6.945,5)</f>
        <v>6.945</v>
      </c>
      <c r="D150" s="22">
        <f>F150</f>
        <v>6.86833</v>
      </c>
      <c r="E150" s="22">
        <f>F150</f>
        <v>6.86833</v>
      </c>
      <c r="F150" s="22">
        <f>ROUND(6.86833,5)</f>
        <v>6.86833</v>
      </c>
      <c r="G150" s="20"/>
      <c r="H150" s="28"/>
    </row>
    <row r="151" spans="1:8" ht="12.75" customHeight="1">
      <c r="A151" s="30">
        <v>44140</v>
      </c>
      <c r="B151" s="31"/>
      <c r="C151" s="22">
        <f>ROUND(6.945,5)</f>
        <v>6.945</v>
      </c>
      <c r="D151" s="22">
        <f>F151</f>
        <v>6.82448</v>
      </c>
      <c r="E151" s="22">
        <f>F151</f>
        <v>6.82448</v>
      </c>
      <c r="F151" s="22">
        <f>ROUND(6.82448,5)</f>
        <v>6.82448</v>
      </c>
      <c r="G151" s="20"/>
      <c r="H151" s="28"/>
    </row>
    <row r="152" spans="1:8" ht="12.75" customHeight="1">
      <c r="A152" s="30">
        <v>44231</v>
      </c>
      <c r="B152" s="31"/>
      <c r="C152" s="22">
        <f>ROUND(6.945,5)</f>
        <v>6.945</v>
      </c>
      <c r="D152" s="22">
        <f>F152</f>
        <v>6.81585</v>
      </c>
      <c r="E152" s="22">
        <f>F152</f>
        <v>6.81585</v>
      </c>
      <c r="F152" s="22">
        <f>ROUND(6.81585,5)</f>
        <v>6.81585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ROUND(9.745,5)</f>
        <v>9.745</v>
      </c>
      <c r="D154" s="22">
        <f>F154</f>
        <v>9.75852</v>
      </c>
      <c r="E154" s="22">
        <f>F154</f>
        <v>9.75852</v>
      </c>
      <c r="F154" s="22">
        <f>ROUND(9.75852,5)</f>
        <v>9.75852</v>
      </c>
      <c r="G154" s="20"/>
      <c r="H154" s="28"/>
    </row>
    <row r="155" spans="1:8" ht="12.75" customHeight="1">
      <c r="A155" s="30">
        <v>43958</v>
      </c>
      <c r="B155" s="31"/>
      <c r="C155" s="22">
        <f>ROUND(9.745,5)</f>
        <v>9.745</v>
      </c>
      <c r="D155" s="22">
        <f>F155</f>
        <v>9.83648</v>
      </c>
      <c r="E155" s="22">
        <f>F155</f>
        <v>9.83648</v>
      </c>
      <c r="F155" s="22">
        <f>ROUND(9.83648,5)</f>
        <v>9.83648</v>
      </c>
      <c r="G155" s="20"/>
      <c r="H155" s="28"/>
    </row>
    <row r="156" spans="1:8" ht="12.75" customHeight="1">
      <c r="A156" s="30">
        <v>44049</v>
      </c>
      <c r="B156" s="31"/>
      <c r="C156" s="22">
        <f>ROUND(9.745,5)</f>
        <v>9.745</v>
      </c>
      <c r="D156" s="22">
        <f>F156</f>
        <v>9.91541</v>
      </c>
      <c r="E156" s="22">
        <f>F156</f>
        <v>9.91541</v>
      </c>
      <c r="F156" s="22">
        <f>ROUND(9.91541,5)</f>
        <v>9.91541</v>
      </c>
      <c r="G156" s="20"/>
      <c r="H156" s="28"/>
    </row>
    <row r="157" spans="1:8" ht="12.75" customHeight="1">
      <c r="A157" s="30">
        <v>44140</v>
      </c>
      <c r="B157" s="31"/>
      <c r="C157" s="22">
        <f>ROUND(9.745,5)</f>
        <v>9.745</v>
      </c>
      <c r="D157" s="22">
        <f>F157</f>
        <v>9.99993</v>
      </c>
      <c r="E157" s="22">
        <f>F157</f>
        <v>9.99993</v>
      </c>
      <c r="F157" s="22">
        <f>ROUND(9.99993,5)</f>
        <v>9.99993</v>
      </c>
      <c r="G157" s="20"/>
      <c r="H157" s="28"/>
    </row>
    <row r="158" spans="1:8" ht="12.75" customHeight="1">
      <c r="A158" s="30">
        <v>44231</v>
      </c>
      <c r="B158" s="31"/>
      <c r="C158" s="22">
        <f>ROUND(9.745,5)</f>
        <v>9.745</v>
      </c>
      <c r="D158" s="22">
        <f>F158</f>
        <v>10.1026</v>
      </c>
      <c r="E158" s="22">
        <f>F158</f>
        <v>10.1026</v>
      </c>
      <c r="F158" s="22">
        <f>ROUND(10.1026,5)</f>
        <v>10.1026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ROUND(8.13,5)</f>
        <v>8.13</v>
      </c>
      <c r="D160" s="22">
        <f>F160</f>
        <v>8.13816</v>
      </c>
      <c r="E160" s="22">
        <f>F160</f>
        <v>8.13816</v>
      </c>
      <c r="F160" s="22">
        <f>ROUND(8.13816,5)</f>
        <v>8.13816</v>
      </c>
      <c r="G160" s="20"/>
      <c r="H160" s="28"/>
    </row>
    <row r="161" spans="1:8" ht="12.75" customHeight="1">
      <c r="A161" s="30">
        <v>43958</v>
      </c>
      <c r="B161" s="31"/>
      <c r="C161" s="22">
        <f>ROUND(8.13,5)</f>
        <v>8.13</v>
      </c>
      <c r="D161" s="22">
        <f>F161</f>
        <v>8.18709</v>
      </c>
      <c r="E161" s="22">
        <f>F161</f>
        <v>8.18709</v>
      </c>
      <c r="F161" s="22">
        <f>ROUND(8.18709,5)</f>
        <v>8.18709</v>
      </c>
      <c r="G161" s="20"/>
      <c r="H161" s="28"/>
    </row>
    <row r="162" spans="1:8" ht="12.75" customHeight="1">
      <c r="A162" s="30">
        <v>44049</v>
      </c>
      <c r="B162" s="31"/>
      <c r="C162" s="22">
        <f>ROUND(8.13,5)</f>
        <v>8.13</v>
      </c>
      <c r="D162" s="22">
        <f>F162</f>
        <v>8.23559</v>
      </c>
      <c r="E162" s="22">
        <f>F162</f>
        <v>8.23559</v>
      </c>
      <c r="F162" s="22">
        <f>ROUND(8.23559,5)</f>
        <v>8.23559</v>
      </c>
      <c r="G162" s="20"/>
      <c r="H162" s="28"/>
    </row>
    <row r="163" spans="1:8" ht="12.75" customHeight="1">
      <c r="A163" s="30">
        <v>44140</v>
      </c>
      <c r="B163" s="31"/>
      <c r="C163" s="22">
        <f>ROUND(8.13,5)</f>
        <v>8.13</v>
      </c>
      <c r="D163" s="22">
        <f>F163</f>
        <v>8.28656</v>
      </c>
      <c r="E163" s="22">
        <f>F163</f>
        <v>8.28656</v>
      </c>
      <c r="F163" s="22">
        <f>ROUND(8.28656,5)</f>
        <v>8.28656</v>
      </c>
      <c r="G163" s="20"/>
      <c r="H163" s="28"/>
    </row>
    <row r="164" spans="1:8" ht="12.75" customHeight="1">
      <c r="A164" s="30">
        <v>44231</v>
      </c>
      <c r="B164" s="31"/>
      <c r="C164" s="22">
        <f>ROUND(8.13,5)</f>
        <v>8.13</v>
      </c>
      <c r="D164" s="22">
        <f>F164</f>
        <v>8.36256</v>
      </c>
      <c r="E164" s="22">
        <f>F164</f>
        <v>8.36256</v>
      </c>
      <c r="F164" s="22">
        <f>ROUND(8.36256,5)</f>
        <v>8.36256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301.40345</v>
      </c>
      <c r="E166" s="22">
        <f>F166</f>
        <v>301.40345</v>
      </c>
      <c r="F166" s="22">
        <f>ROUND(301.40345,5)</f>
        <v>301.40345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306.81501</v>
      </c>
      <c r="E167" s="22">
        <f>F167</f>
        <v>306.81501</v>
      </c>
      <c r="F167" s="22">
        <f>ROUND(306.81501,5)</f>
        <v>306.81501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304.72374</v>
      </c>
      <c r="E168" s="22">
        <f>F168</f>
        <v>304.72374</v>
      </c>
      <c r="F168" s="22">
        <f>ROUND(304.72374,5)</f>
        <v>304.72374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310.20686</v>
      </c>
      <c r="E169" s="22">
        <f>F169</f>
        <v>310.20686</v>
      </c>
      <c r="F169" s="22">
        <f>ROUND(310.20686,5)</f>
        <v>310.20686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307.68047</v>
      </c>
      <c r="E170" s="22">
        <f>F170</f>
        <v>307.68047</v>
      </c>
      <c r="F170" s="22">
        <f>ROUND(307.68047,5)</f>
        <v>307.68047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ROUND(3.84,5)</f>
        <v>3.84</v>
      </c>
      <c r="D172" s="22">
        <f>F172</f>
        <v>225.25652</v>
      </c>
      <c r="E172" s="22">
        <f>F172</f>
        <v>225.25652</v>
      </c>
      <c r="F172" s="22">
        <f>ROUND(225.25652,5)</f>
        <v>225.25652</v>
      </c>
      <c r="G172" s="20"/>
      <c r="H172" s="28"/>
    </row>
    <row r="173" spans="1:8" ht="12.75" customHeight="1">
      <c r="A173" s="30">
        <v>43958</v>
      </c>
      <c r="B173" s="31"/>
      <c r="C173" s="22">
        <f>ROUND(3.84,5)</f>
        <v>3.84</v>
      </c>
      <c r="D173" s="22">
        <f>F173</f>
        <v>229.30076</v>
      </c>
      <c r="E173" s="22">
        <f>F173</f>
        <v>229.30076</v>
      </c>
      <c r="F173" s="22">
        <f>ROUND(229.30076,5)</f>
        <v>229.30076</v>
      </c>
      <c r="G173" s="20"/>
      <c r="H173" s="28"/>
    </row>
    <row r="174" spans="1:8" ht="12.75" customHeight="1">
      <c r="A174" s="30">
        <v>44049</v>
      </c>
      <c r="B174" s="31"/>
      <c r="C174" s="22">
        <f>ROUND(3.84,5)</f>
        <v>3.84</v>
      </c>
      <c r="D174" s="22">
        <f>F174</f>
        <v>229.40902</v>
      </c>
      <c r="E174" s="22">
        <f>F174</f>
        <v>229.40902</v>
      </c>
      <c r="F174" s="22">
        <f>ROUND(229.40902,5)</f>
        <v>229.40902</v>
      </c>
      <c r="G174" s="20"/>
      <c r="H174" s="28"/>
    </row>
    <row r="175" spans="1:8" ht="12.75" customHeight="1">
      <c r="A175" s="30">
        <v>44140</v>
      </c>
      <c r="B175" s="31"/>
      <c r="C175" s="22">
        <f>ROUND(3.84,5)</f>
        <v>3.84</v>
      </c>
      <c r="D175" s="22">
        <f>F175</f>
        <v>233.53712</v>
      </c>
      <c r="E175" s="22">
        <f>F175</f>
        <v>233.53712</v>
      </c>
      <c r="F175" s="22">
        <f>ROUND(233.53712,5)</f>
        <v>233.53712</v>
      </c>
      <c r="G175" s="20"/>
      <c r="H175" s="28"/>
    </row>
    <row r="176" spans="1:8" ht="12.75" customHeight="1">
      <c r="A176" s="30">
        <v>44231</v>
      </c>
      <c r="B176" s="31"/>
      <c r="C176" s="22">
        <f>ROUND(3.84,5)</f>
        <v>3.84</v>
      </c>
      <c r="D176" s="22">
        <f>F176</f>
        <v>233.39357</v>
      </c>
      <c r="E176" s="22">
        <f>F176</f>
        <v>233.39357</v>
      </c>
      <c r="F176" s="22">
        <f>ROUND(233.39357,5)</f>
        <v>233.39357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ROUND(6.64,5)</f>
        <v>6.64</v>
      </c>
      <c r="D192" s="22">
        <f>F192</f>
        <v>6.62575</v>
      </c>
      <c r="E192" s="22">
        <f>F192</f>
        <v>6.62575</v>
      </c>
      <c r="F192" s="22">
        <f>ROUND(6.62575,5)</f>
        <v>6.62575</v>
      </c>
      <c r="G192" s="20"/>
      <c r="H192" s="28"/>
    </row>
    <row r="193" spans="1:8" ht="12.75" customHeight="1">
      <c r="A193" s="30">
        <v>43958</v>
      </c>
      <c r="B193" s="31"/>
      <c r="C193" s="22">
        <f>ROUND(6.64,5)</f>
        <v>6.64</v>
      </c>
      <c r="D193" s="22">
        <f>F193</f>
        <v>6.46316</v>
      </c>
      <c r="E193" s="22">
        <f>F193</f>
        <v>6.46316</v>
      </c>
      <c r="F193" s="22">
        <f>ROUND(6.46316,5)</f>
        <v>6.46316</v>
      </c>
      <c r="G193" s="20"/>
      <c r="H193" s="28"/>
    </row>
    <row r="194" spans="1:8" ht="12.75" customHeight="1">
      <c r="A194" s="30">
        <v>44049</v>
      </c>
      <c r="B194" s="31"/>
      <c r="C194" s="22">
        <f>ROUND(6.64,5)</f>
        <v>6.64</v>
      </c>
      <c r="D194" s="22">
        <f>F194</f>
        <v>6.13244</v>
      </c>
      <c r="E194" s="22">
        <f>F194</f>
        <v>6.13244</v>
      </c>
      <c r="F194" s="22">
        <f>ROUND(6.13244,5)</f>
        <v>6.13244</v>
      </c>
      <c r="G194" s="20"/>
      <c r="H194" s="28"/>
    </row>
    <row r="195" spans="1:8" ht="12.75" customHeight="1">
      <c r="A195" s="30">
        <v>44140</v>
      </c>
      <c r="B195" s="31"/>
      <c r="C195" s="22">
        <f>ROUND(6.64,5)</f>
        <v>6.64</v>
      </c>
      <c r="D195" s="22">
        <f>F195</f>
        <v>5.39616</v>
      </c>
      <c r="E195" s="22">
        <f>F195</f>
        <v>5.39616</v>
      </c>
      <c r="F195" s="22">
        <f>ROUND(5.39616,5)</f>
        <v>5.39616</v>
      </c>
      <c r="G195" s="20"/>
      <c r="H195" s="28"/>
    </row>
    <row r="196" spans="1:8" ht="12.75" customHeight="1">
      <c r="A196" s="30">
        <v>44231</v>
      </c>
      <c r="B196" s="31"/>
      <c r="C196" s="22">
        <f>ROUND(6.64,5)</f>
        <v>6.64</v>
      </c>
      <c r="D196" s="22">
        <f>F196</f>
        <v>2.63941</v>
      </c>
      <c r="E196" s="22">
        <f>F196</f>
        <v>2.63941</v>
      </c>
      <c r="F196" s="22">
        <f>ROUND(2.63941,5)</f>
        <v>2.63941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ROUND(9.785,5)</f>
        <v>9.785</v>
      </c>
      <c r="D198" s="22">
        <f>F198</f>
        <v>9.79676</v>
      </c>
      <c r="E198" s="22">
        <f>F198</f>
        <v>9.79676</v>
      </c>
      <c r="F198" s="22">
        <f>ROUND(9.79676,5)</f>
        <v>9.79676</v>
      </c>
      <c r="G198" s="20"/>
      <c r="H198" s="28"/>
    </row>
    <row r="199" spans="1:8" ht="12.75" customHeight="1">
      <c r="A199" s="30">
        <v>43958</v>
      </c>
      <c r="B199" s="31"/>
      <c r="C199" s="22">
        <f>ROUND(9.785,5)</f>
        <v>9.785</v>
      </c>
      <c r="D199" s="22">
        <f>F199</f>
        <v>9.87031</v>
      </c>
      <c r="E199" s="22">
        <f>F199</f>
        <v>9.87031</v>
      </c>
      <c r="F199" s="22">
        <f>ROUND(9.87031,5)</f>
        <v>9.87031</v>
      </c>
      <c r="G199" s="20"/>
      <c r="H199" s="28"/>
    </row>
    <row r="200" spans="1:8" ht="12.75" customHeight="1">
      <c r="A200" s="30">
        <v>44049</v>
      </c>
      <c r="B200" s="31"/>
      <c r="C200" s="22">
        <f>ROUND(9.785,5)</f>
        <v>9.785</v>
      </c>
      <c r="D200" s="22">
        <f>F200</f>
        <v>9.94466</v>
      </c>
      <c r="E200" s="22">
        <f>F200</f>
        <v>9.94466</v>
      </c>
      <c r="F200" s="22">
        <f>ROUND(9.94466,5)</f>
        <v>9.94466</v>
      </c>
      <c r="G200" s="20"/>
      <c r="H200" s="28"/>
    </row>
    <row r="201" spans="1:8" ht="12.75" customHeight="1">
      <c r="A201" s="30">
        <v>44140</v>
      </c>
      <c r="B201" s="31"/>
      <c r="C201" s="22">
        <f>ROUND(9.785,5)</f>
        <v>9.785</v>
      </c>
      <c r="D201" s="22">
        <f>F201</f>
        <v>10.02071</v>
      </c>
      <c r="E201" s="22">
        <f>F201</f>
        <v>10.02071</v>
      </c>
      <c r="F201" s="22">
        <f>ROUND(10.02071,5)</f>
        <v>10.02071</v>
      </c>
      <c r="G201" s="20"/>
      <c r="H201" s="28"/>
    </row>
    <row r="202" spans="1:8" ht="12.75" customHeight="1">
      <c r="A202" s="30">
        <v>44231</v>
      </c>
      <c r="B202" s="31"/>
      <c r="C202" s="22">
        <f>ROUND(9.785,5)</f>
        <v>9.785</v>
      </c>
      <c r="D202" s="22">
        <f>F202</f>
        <v>10.11089</v>
      </c>
      <c r="E202" s="22">
        <f>F202</f>
        <v>10.11089</v>
      </c>
      <c r="F202" s="22">
        <f>ROUND(10.11089,5)</f>
        <v>10.11089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ROUND(3.695,5)</f>
        <v>3.695</v>
      </c>
      <c r="D204" s="22">
        <f>F204</f>
        <v>187.51922</v>
      </c>
      <c r="E204" s="22">
        <f>F204</f>
        <v>187.51922</v>
      </c>
      <c r="F204" s="22">
        <f>ROUND(187.51922,5)</f>
        <v>187.51922</v>
      </c>
      <c r="G204" s="20"/>
      <c r="H204" s="28"/>
    </row>
    <row r="205" spans="1:8" ht="12.75" customHeight="1">
      <c r="A205" s="30">
        <v>43958</v>
      </c>
      <c r="B205" s="31"/>
      <c r="C205" s="22">
        <f>ROUND(3.695,5)</f>
        <v>3.695</v>
      </c>
      <c r="D205" s="22">
        <f>F205</f>
        <v>188.25789</v>
      </c>
      <c r="E205" s="22">
        <f>F205</f>
        <v>188.25789</v>
      </c>
      <c r="F205" s="22">
        <f>ROUND(188.25789,5)</f>
        <v>188.25789</v>
      </c>
      <c r="G205" s="20"/>
      <c r="H205" s="28"/>
    </row>
    <row r="206" spans="1:8" ht="12.75" customHeight="1">
      <c r="A206" s="30">
        <v>44049</v>
      </c>
      <c r="B206" s="31"/>
      <c r="C206" s="22">
        <f>ROUND(3.695,5)</f>
        <v>3.695</v>
      </c>
      <c r="D206" s="22">
        <f>F206</f>
        <v>191.71686</v>
      </c>
      <c r="E206" s="22">
        <f>F206</f>
        <v>191.71686</v>
      </c>
      <c r="F206" s="22">
        <f>ROUND(191.71686,5)</f>
        <v>191.71686</v>
      </c>
      <c r="G206" s="20"/>
      <c r="H206" s="28"/>
    </row>
    <row r="207" spans="1:8" ht="12.75" customHeight="1">
      <c r="A207" s="30">
        <v>44140</v>
      </c>
      <c r="B207" s="31"/>
      <c r="C207" s="22">
        <f>ROUND(3.695,5)</f>
        <v>3.695</v>
      </c>
      <c r="D207" s="22">
        <f>F207</f>
        <v>192.46721</v>
      </c>
      <c r="E207" s="22">
        <f>F207</f>
        <v>192.46721</v>
      </c>
      <c r="F207" s="22">
        <f>ROUND(192.46721,5)</f>
        <v>192.46721</v>
      </c>
      <c r="G207" s="20"/>
      <c r="H207" s="28"/>
    </row>
    <row r="208" spans="1:8" ht="12.75" customHeight="1">
      <c r="A208" s="30">
        <v>44231</v>
      </c>
      <c r="B208" s="31"/>
      <c r="C208" s="22">
        <f>ROUND(3.695,5)</f>
        <v>3.695</v>
      </c>
      <c r="D208" s="22">
        <f>F208</f>
        <v>195.8183</v>
      </c>
      <c r="E208" s="22">
        <f>F208</f>
        <v>195.8183</v>
      </c>
      <c r="F208" s="22">
        <f>ROUND(195.8183,5)</f>
        <v>195.8183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161.64858</v>
      </c>
      <c r="E210" s="22">
        <f>F210</f>
        <v>161.64858</v>
      </c>
      <c r="F210" s="22">
        <f>ROUND(161.64858,5)</f>
        <v>161.64858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164.55087</v>
      </c>
      <c r="E211" s="22">
        <f>F211</f>
        <v>164.55087</v>
      </c>
      <c r="F211" s="22">
        <f>ROUND(164.55087,5)</f>
        <v>164.55087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165.29892</v>
      </c>
      <c r="E212" s="22">
        <f>F212</f>
        <v>165.29892</v>
      </c>
      <c r="F212" s="22">
        <f>ROUND(165.29892,5)</f>
        <v>165.29892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168.27338</v>
      </c>
      <c r="E213" s="22">
        <f>F213</f>
        <v>168.27338</v>
      </c>
      <c r="F213" s="22">
        <f>ROUND(168.27338,5)</f>
        <v>168.27338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168.89502</v>
      </c>
      <c r="E214" s="22">
        <f>F214</f>
        <v>168.89502</v>
      </c>
      <c r="F214" s="22">
        <f>ROUND(168.89502,5)</f>
        <v>168.89502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ROUND(9.215,5)</f>
        <v>9.215</v>
      </c>
      <c r="D216" s="22">
        <f>F216</f>
        <v>9.22699</v>
      </c>
      <c r="E216" s="22">
        <f>F216</f>
        <v>9.22699</v>
      </c>
      <c r="F216" s="22">
        <f>ROUND(9.22699,5)</f>
        <v>9.22699</v>
      </c>
      <c r="G216" s="20"/>
      <c r="H216" s="28"/>
    </row>
    <row r="217" spans="1:8" ht="12.75" customHeight="1">
      <c r="A217" s="30">
        <v>43958</v>
      </c>
      <c r="B217" s="31"/>
      <c r="C217" s="22">
        <f>ROUND(9.215,5)</f>
        <v>9.215</v>
      </c>
      <c r="D217" s="22">
        <f>F217</f>
        <v>9.29495</v>
      </c>
      <c r="E217" s="22">
        <f>F217</f>
        <v>9.29495</v>
      </c>
      <c r="F217" s="22">
        <f>ROUND(9.29495,5)</f>
        <v>9.29495</v>
      </c>
      <c r="G217" s="20"/>
      <c r="H217" s="28"/>
    </row>
    <row r="218" spans="1:8" ht="12.75" customHeight="1">
      <c r="A218" s="30">
        <v>44049</v>
      </c>
      <c r="B218" s="31"/>
      <c r="C218" s="22">
        <f>ROUND(9.215,5)</f>
        <v>9.215</v>
      </c>
      <c r="D218" s="22">
        <f>F218</f>
        <v>9.36327</v>
      </c>
      <c r="E218" s="22">
        <f>F218</f>
        <v>9.36327</v>
      </c>
      <c r="F218" s="22">
        <f>ROUND(9.36327,5)</f>
        <v>9.36327</v>
      </c>
      <c r="G218" s="20"/>
      <c r="H218" s="28"/>
    </row>
    <row r="219" spans="1:8" ht="12.75" customHeight="1">
      <c r="A219" s="30">
        <v>44140</v>
      </c>
      <c r="B219" s="31"/>
      <c r="C219" s="22">
        <f>ROUND(9.215,5)</f>
        <v>9.215</v>
      </c>
      <c r="D219" s="22">
        <f>F219</f>
        <v>9.43809</v>
      </c>
      <c r="E219" s="22">
        <f>F219</f>
        <v>9.43809</v>
      </c>
      <c r="F219" s="22">
        <f>ROUND(9.43809,5)</f>
        <v>9.43809</v>
      </c>
      <c r="G219" s="20"/>
      <c r="H219" s="28"/>
    </row>
    <row r="220" spans="1:8" ht="12.75" customHeight="1">
      <c r="A220" s="30">
        <v>44231</v>
      </c>
      <c r="B220" s="31"/>
      <c r="C220" s="22">
        <f>ROUND(9.215,5)</f>
        <v>9.215</v>
      </c>
      <c r="D220" s="22">
        <f>F220</f>
        <v>9.53226</v>
      </c>
      <c r="E220" s="22">
        <f>F220</f>
        <v>9.53226</v>
      </c>
      <c r="F220" s="22">
        <f>ROUND(9.53226,5)</f>
        <v>9.53226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ROUND(9.995,5)</f>
        <v>9.995</v>
      </c>
      <c r="D222" s="22">
        <f>F222</f>
        <v>10.0074</v>
      </c>
      <c r="E222" s="22">
        <f>F222</f>
        <v>10.0074</v>
      </c>
      <c r="F222" s="22">
        <f>ROUND(10.0074,5)</f>
        <v>10.0074</v>
      </c>
      <c r="G222" s="20"/>
      <c r="H222" s="28"/>
    </row>
    <row r="223" spans="1:8" ht="12.75" customHeight="1">
      <c r="A223" s="30">
        <v>43958</v>
      </c>
      <c r="B223" s="31"/>
      <c r="C223" s="22">
        <f>ROUND(9.995,5)</f>
        <v>9.995</v>
      </c>
      <c r="D223" s="22">
        <f>F223</f>
        <v>10.07917</v>
      </c>
      <c r="E223" s="22">
        <f>F223</f>
        <v>10.07917</v>
      </c>
      <c r="F223" s="22">
        <f>ROUND(10.07917,5)</f>
        <v>10.07917</v>
      </c>
      <c r="G223" s="20"/>
      <c r="H223" s="28"/>
    </row>
    <row r="224" spans="1:8" ht="12.75" customHeight="1">
      <c r="A224" s="30">
        <v>44049</v>
      </c>
      <c r="B224" s="31"/>
      <c r="C224" s="22">
        <f>ROUND(9.995,5)</f>
        <v>9.995</v>
      </c>
      <c r="D224" s="22">
        <f>F224</f>
        <v>10.15153</v>
      </c>
      <c r="E224" s="22">
        <f>F224</f>
        <v>10.15153</v>
      </c>
      <c r="F224" s="22">
        <f>ROUND(10.15153,5)</f>
        <v>10.15153</v>
      </c>
      <c r="G224" s="20"/>
      <c r="H224" s="28"/>
    </row>
    <row r="225" spans="1:8" ht="12.75" customHeight="1">
      <c r="A225" s="30">
        <v>44140</v>
      </c>
      <c r="B225" s="31"/>
      <c r="C225" s="22">
        <f>ROUND(9.995,5)</f>
        <v>9.995</v>
      </c>
      <c r="D225" s="22">
        <f>F225</f>
        <v>10.22808</v>
      </c>
      <c r="E225" s="22">
        <f>F225</f>
        <v>10.22808</v>
      </c>
      <c r="F225" s="22">
        <f>ROUND(10.22808,5)</f>
        <v>10.22808</v>
      </c>
      <c r="G225" s="20"/>
      <c r="H225" s="28"/>
    </row>
    <row r="226" spans="1:8" ht="12.75" customHeight="1">
      <c r="A226" s="30">
        <v>44231</v>
      </c>
      <c r="B226" s="31"/>
      <c r="C226" s="22">
        <f>ROUND(9.995,5)</f>
        <v>9.995</v>
      </c>
      <c r="D226" s="22">
        <f>F226</f>
        <v>10.31941</v>
      </c>
      <c r="E226" s="22">
        <f>F226</f>
        <v>10.31941</v>
      </c>
      <c r="F226" s="22">
        <f>ROUND(10.31941,5)</f>
        <v>10.31941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ROUND(10.125,5)</f>
        <v>10.125</v>
      </c>
      <c r="D228" s="22">
        <f>F228</f>
        <v>10.13799</v>
      </c>
      <c r="E228" s="22">
        <f>F228</f>
        <v>10.13799</v>
      </c>
      <c r="F228" s="22">
        <f>ROUND(10.13799,5)</f>
        <v>10.13799</v>
      </c>
      <c r="G228" s="20"/>
      <c r="H228" s="28"/>
    </row>
    <row r="229" spans="1:8" ht="12.75" customHeight="1">
      <c r="A229" s="30">
        <v>43958</v>
      </c>
      <c r="B229" s="31"/>
      <c r="C229" s="22">
        <f>ROUND(10.125,5)</f>
        <v>10.125</v>
      </c>
      <c r="D229" s="22">
        <f>F229</f>
        <v>10.21342</v>
      </c>
      <c r="E229" s="22">
        <f>F229</f>
        <v>10.21342</v>
      </c>
      <c r="F229" s="22">
        <f>ROUND(10.21342,5)</f>
        <v>10.21342</v>
      </c>
      <c r="G229" s="20"/>
      <c r="H229" s="28"/>
    </row>
    <row r="230" spans="1:8" ht="12.75" customHeight="1">
      <c r="A230" s="30">
        <v>44049</v>
      </c>
      <c r="B230" s="31"/>
      <c r="C230" s="22">
        <f>ROUND(10.125,5)</f>
        <v>10.125</v>
      </c>
      <c r="D230" s="22">
        <f>F230</f>
        <v>10.28969</v>
      </c>
      <c r="E230" s="22">
        <f>F230</f>
        <v>10.28969</v>
      </c>
      <c r="F230" s="22">
        <f>ROUND(10.28969,5)</f>
        <v>10.28969</v>
      </c>
      <c r="G230" s="20"/>
      <c r="H230" s="28"/>
    </row>
    <row r="231" spans="1:8" ht="12.75" customHeight="1">
      <c r="A231" s="30">
        <v>44140</v>
      </c>
      <c r="B231" s="31"/>
      <c r="C231" s="22">
        <f>ROUND(10.125,5)</f>
        <v>10.125</v>
      </c>
      <c r="D231" s="22">
        <f>F231</f>
        <v>10.37013</v>
      </c>
      <c r="E231" s="22">
        <f>F231</f>
        <v>10.37013</v>
      </c>
      <c r="F231" s="22">
        <f>ROUND(10.37013,5)</f>
        <v>10.37013</v>
      </c>
      <c r="G231" s="20"/>
      <c r="H231" s="28"/>
    </row>
    <row r="232" spans="1:8" ht="12.75" customHeight="1">
      <c r="A232" s="30">
        <v>44231</v>
      </c>
      <c r="B232" s="31"/>
      <c r="C232" s="22">
        <f>ROUND(10.125,5)</f>
        <v>10.125</v>
      </c>
      <c r="D232" s="22">
        <f>F232</f>
        <v>10.46577</v>
      </c>
      <c r="E232" s="22">
        <f>F232</f>
        <v>10.46577</v>
      </c>
      <c r="F232" s="22">
        <f>ROUND(10.46577,5)</f>
        <v>10.46577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ROUND(755.052,3)</f>
        <v>755.052</v>
      </c>
      <c r="D234" s="23">
        <f>F234</f>
        <v>757.054</v>
      </c>
      <c r="E234" s="23">
        <f>F234</f>
        <v>757.054</v>
      </c>
      <c r="F234" s="23">
        <f>ROUND(757.054,3)</f>
        <v>757.054</v>
      </c>
      <c r="G234" s="20"/>
      <c r="H234" s="28"/>
    </row>
    <row r="235" spans="1:8" ht="12.75" customHeight="1">
      <c r="A235" s="30">
        <v>43958</v>
      </c>
      <c r="B235" s="31"/>
      <c r="C235" s="23">
        <f>ROUND(755.052,3)</f>
        <v>755.052</v>
      </c>
      <c r="D235" s="23">
        <f>F235</f>
        <v>770.459</v>
      </c>
      <c r="E235" s="23">
        <f>F235</f>
        <v>770.459</v>
      </c>
      <c r="F235" s="23">
        <f>ROUND(770.459,3)</f>
        <v>770.459</v>
      </c>
      <c r="G235" s="20"/>
      <c r="H235" s="28"/>
    </row>
    <row r="236" spans="1:8" ht="12.75" customHeight="1">
      <c r="A236" s="30">
        <v>44049</v>
      </c>
      <c r="B236" s="31"/>
      <c r="C236" s="23">
        <f>ROUND(755.052,3)</f>
        <v>755.052</v>
      </c>
      <c r="D236" s="23">
        <f>F236</f>
        <v>784.28</v>
      </c>
      <c r="E236" s="23">
        <f>F236</f>
        <v>784.28</v>
      </c>
      <c r="F236" s="23">
        <f>ROUND(784.28,3)</f>
        <v>784.28</v>
      </c>
      <c r="G236" s="20"/>
      <c r="H236" s="28"/>
    </row>
    <row r="237" spans="1:8" ht="12.75" customHeight="1">
      <c r="A237" s="30">
        <v>44140</v>
      </c>
      <c r="B237" s="31"/>
      <c r="C237" s="23">
        <f>ROUND(755.052,3)</f>
        <v>755.052</v>
      </c>
      <c r="D237" s="23">
        <f>F237</f>
        <v>798.368</v>
      </c>
      <c r="E237" s="23">
        <f>F237</f>
        <v>798.368</v>
      </c>
      <c r="F237" s="23">
        <f>ROUND(798.368,3)</f>
        <v>798.368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ROUND(685.236,3)</f>
        <v>685.236</v>
      </c>
      <c r="D239" s="23">
        <f>F239</f>
        <v>687.053</v>
      </c>
      <c r="E239" s="23">
        <f>F239</f>
        <v>687.053</v>
      </c>
      <c r="F239" s="23">
        <f>ROUND(687.053,3)</f>
        <v>687.053</v>
      </c>
      <c r="G239" s="20"/>
      <c r="H239" s="28"/>
    </row>
    <row r="240" spans="1:8" ht="12.75" customHeight="1">
      <c r="A240" s="30">
        <v>43958</v>
      </c>
      <c r="B240" s="31"/>
      <c r="C240" s="23">
        <f>ROUND(685.236,3)</f>
        <v>685.236</v>
      </c>
      <c r="D240" s="23">
        <f>F240</f>
        <v>699.218</v>
      </c>
      <c r="E240" s="23">
        <f>F240</f>
        <v>699.218</v>
      </c>
      <c r="F240" s="23">
        <f>ROUND(699.218,3)</f>
        <v>699.218</v>
      </c>
      <c r="G240" s="20"/>
      <c r="H240" s="28"/>
    </row>
    <row r="241" spans="1:8" ht="12.75" customHeight="1">
      <c r="A241" s="30">
        <v>44049</v>
      </c>
      <c r="B241" s="31"/>
      <c r="C241" s="23">
        <f>ROUND(685.236,3)</f>
        <v>685.236</v>
      </c>
      <c r="D241" s="23">
        <f>F241</f>
        <v>711.762</v>
      </c>
      <c r="E241" s="23">
        <f>F241</f>
        <v>711.762</v>
      </c>
      <c r="F241" s="23">
        <f>ROUND(711.762,3)</f>
        <v>711.762</v>
      </c>
      <c r="G241" s="20"/>
      <c r="H241" s="28"/>
    </row>
    <row r="242" spans="1:8" ht="12.75" customHeight="1">
      <c r="A242" s="30">
        <v>44140</v>
      </c>
      <c r="B242" s="31"/>
      <c r="C242" s="23">
        <f>ROUND(685.236,3)</f>
        <v>685.236</v>
      </c>
      <c r="D242" s="23">
        <f>F242</f>
        <v>724.547</v>
      </c>
      <c r="E242" s="23">
        <f>F242</f>
        <v>724.547</v>
      </c>
      <c r="F242" s="23">
        <f>ROUND(724.547,3)</f>
        <v>724.547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ROUND(789.713,3)</f>
        <v>789.713</v>
      </c>
      <c r="D244" s="23">
        <f>F244</f>
        <v>791.807</v>
      </c>
      <c r="E244" s="23">
        <f>F244</f>
        <v>791.807</v>
      </c>
      <c r="F244" s="23">
        <f>ROUND(791.807,3)</f>
        <v>791.807</v>
      </c>
      <c r="G244" s="20"/>
      <c r="H244" s="28"/>
    </row>
    <row r="245" spans="1:8" ht="12.75" customHeight="1">
      <c r="A245" s="30">
        <v>43958</v>
      </c>
      <c r="B245" s="31"/>
      <c r="C245" s="23">
        <f>ROUND(789.713,3)</f>
        <v>789.713</v>
      </c>
      <c r="D245" s="23">
        <f>F245</f>
        <v>805.827</v>
      </c>
      <c r="E245" s="23">
        <f>F245</f>
        <v>805.827</v>
      </c>
      <c r="F245" s="23">
        <f>ROUND(805.827,3)</f>
        <v>805.827</v>
      </c>
      <c r="G245" s="20"/>
      <c r="H245" s="28"/>
    </row>
    <row r="246" spans="1:8" ht="12.75" customHeight="1">
      <c r="A246" s="30">
        <v>44049</v>
      </c>
      <c r="B246" s="31"/>
      <c r="C246" s="23">
        <f>ROUND(789.713,3)</f>
        <v>789.713</v>
      </c>
      <c r="D246" s="23">
        <f>F246</f>
        <v>820.283</v>
      </c>
      <c r="E246" s="23">
        <f>F246</f>
        <v>820.283</v>
      </c>
      <c r="F246" s="23">
        <f>ROUND(820.283,3)</f>
        <v>820.283</v>
      </c>
      <c r="G246" s="20"/>
      <c r="H246" s="28"/>
    </row>
    <row r="247" spans="1:8" ht="12.75" customHeight="1">
      <c r="A247" s="30">
        <v>44140</v>
      </c>
      <c r="B247" s="31"/>
      <c r="C247" s="23">
        <f>ROUND(789.713,3)</f>
        <v>789.713</v>
      </c>
      <c r="D247" s="23">
        <f>F247</f>
        <v>835.018</v>
      </c>
      <c r="E247" s="23">
        <f>F247</f>
        <v>835.018</v>
      </c>
      <c r="F247" s="23">
        <f>ROUND(835.018,3)</f>
        <v>835.018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ROUND(702.988,3)</f>
        <v>702.988</v>
      </c>
      <c r="D249" s="23">
        <f>F249</f>
        <v>704.852</v>
      </c>
      <c r="E249" s="23">
        <f>F249</f>
        <v>704.852</v>
      </c>
      <c r="F249" s="23">
        <f>ROUND(704.852,3)</f>
        <v>704.852</v>
      </c>
      <c r="G249" s="20"/>
      <c r="H249" s="28"/>
    </row>
    <row r="250" spans="1:8" ht="12.75" customHeight="1">
      <c r="A250" s="30">
        <v>43958</v>
      </c>
      <c r="B250" s="31"/>
      <c r="C250" s="23">
        <f>ROUND(702.988,3)</f>
        <v>702.988</v>
      </c>
      <c r="D250" s="23">
        <f>F250</f>
        <v>717.333</v>
      </c>
      <c r="E250" s="23">
        <f>F250</f>
        <v>717.333</v>
      </c>
      <c r="F250" s="23">
        <f>ROUND(717.333,3)</f>
        <v>717.333</v>
      </c>
      <c r="G250" s="20"/>
      <c r="H250" s="28"/>
    </row>
    <row r="251" spans="1:8" ht="12.75" customHeight="1">
      <c r="A251" s="30">
        <v>44049</v>
      </c>
      <c r="B251" s="31"/>
      <c r="C251" s="23">
        <f>ROUND(702.988,3)</f>
        <v>702.988</v>
      </c>
      <c r="D251" s="23">
        <f>F251</f>
        <v>730.201</v>
      </c>
      <c r="E251" s="23">
        <f>F251</f>
        <v>730.201</v>
      </c>
      <c r="F251" s="23">
        <f>ROUND(730.201,3)</f>
        <v>730.201</v>
      </c>
      <c r="G251" s="20"/>
      <c r="H251" s="28"/>
    </row>
    <row r="252" spans="1:8" ht="12.75" customHeight="1">
      <c r="A252" s="30">
        <v>44140</v>
      </c>
      <c r="B252" s="31"/>
      <c r="C252" s="23">
        <f>ROUND(702.988,3)</f>
        <v>702.988</v>
      </c>
      <c r="D252" s="23">
        <f>F252</f>
        <v>743.318</v>
      </c>
      <c r="E252" s="23">
        <f>F252</f>
        <v>743.318</v>
      </c>
      <c r="F252" s="23">
        <f>ROUND(743.318,3)</f>
        <v>743.318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ROUND(257.89989265858,3)</f>
        <v>257.9</v>
      </c>
      <c r="D254" s="23">
        <f>F254</f>
        <v>258.594</v>
      </c>
      <c r="E254" s="23">
        <f>F254</f>
        <v>258.594</v>
      </c>
      <c r="F254" s="23">
        <f>ROUND(258.594,3)</f>
        <v>258.594</v>
      </c>
      <c r="G254" s="20"/>
      <c r="H254" s="28"/>
    </row>
    <row r="255" spans="1:8" ht="12.75" customHeight="1">
      <c r="A255" s="30">
        <v>43958</v>
      </c>
      <c r="B255" s="31"/>
      <c r="C255" s="23">
        <f>ROUND(257.89989265858,3)</f>
        <v>257.9</v>
      </c>
      <c r="D255" s="23">
        <f>F255</f>
        <v>263.237</v>
      </c>
      <c r="E255" s="23">
        <f>F255</f>
        <v>263.237</v>
      </c>
      <c r="F255" s="23">
        <f>ROUND(263.237,3)</f>
        <v>263.237</v>
      </c>
      <c r="G255" s="20"/>
      <c r="H255" s="28"/>
    </row>
    <row r="256" spans="1:8" ht="12.75" customHeight="1">
      <c r="A256" s="30">
        <v>44049</v>
      </c>
      <c r="B256" s="31"/>
      <c r="C256" s="23">
        <f>ROUND(257.89989265858,3)</f>
        <v>257.9</v>
      </c>
      <c r="D256" s="23">
        <f>F256</f>
        <v>268.022</v>
      </c>
      <c r="E256" s="23">
        <f>F256</f>
        <v>268.022</v>
      </c>
      <c r="F256" s="23">
        <f>ROUND(268.022,3)</f>
        <v>268.022</v>
      </c>
      <c r="G256" s="20"/>
      <c r="H256" s="28"/>
    </row>
    <row r="257" spans="1:8" ht="12.75" customHeight="1">
      <c r="A257" s="30">
        <v>44140</v>
      </c>
      <c r="B257" s="31"/>
      <c r="C257" s="23">
        <f>ROUND(257.89989265858,3)</f>
        <v>257.9</v>
      </c>
      <c r="D257" s="23">
        <f>F257</f>
        <v>272.898</v>
      </c>
      <c r="E257" s="23">
        <f>F257</f>
        <v>272.898</v>
      </c>
      <c r="F257" s="23">
        <f>ROUND(272.898,3)</f>
        <v>272.898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ROUND(695.01,3)</f>
        <v>695.01</v>
      </c>
      <c r="D259" s="23">
        <f>F259</f>
        <v>696.853</v>
      </c>
      <c r="E259" s="23">
        <f>F259</f>
        <v>696.853</v>
      </c>
      <c r="F259" s="23">
        <f>ROUND(696.853,3)</f>
        <v>696.853</v>
      </c>
      <c r="G259" s="20"/>
      <c r="H259" s="28"/>
    </row>
    <row r="260" spans="1:8" ht="12.75" customHeight="1">
      <c r="A260" s="30">
        <v>43958</v>
      </c>
      <c r="B260" s="31"/>
      <c r="C260" s="23">
        <f>ROUND(695.01,3)</f>
        <v>695.01</v>
      </c>
      <c r="D260" s="23">
        <f>F260</f>
        <v>709.192</v>
      </c>
      <c r="E260" s="23">
        <f>F260</f>
        <v>709.192</v>
      </c>
      <c r="F260" s="23">
        <f>ROUND(709.192,3)</f>
        <v>709.192</v>
      </c>
      <c r="G260" s="20"/>
      <c r="H260" s="28"/>
    </row>
    <row r="261" spans="1:8" ht="12.75" customHeight="1">
      <c r="A261" s="30">
        <v>44049</v>
      </c>
      <c r="B261" s="31"/>
      <c r="C261" s="23">
        <f>ROUND(695.01,3)</f>
        <v>695.01</v>
      </c>
      <c r="D261" s="23">
        <f>F261</f>
        <v>721.914</v>
      </c>
      <c r="E261" s="23">
        <f>F261</f>
        <v>721.914</v>
      </c>
      <c r="F261" s="23">
        <f>ROUND(721.914,3)</f>
        <v>721.914</v>
      </c>
      <c r="G261" s="20"/>
      <c r="H261" s="28"/>
    </row>
    <row r="262" spans="1:8" ht="12.75" customHeight="1">
      <c r="A262" s="30">
        <v>44140</v>
      </c>
      <c r="B262" s="31"/>
      <c r="C262" s="23">
        <f>ROUND(695.01,3)</f>
        <v>695.01</v>
      </c>
      <c r="D262" s="23">
        <f>F262</f>
        <v>734.882</v>
      </c>
      <c r="E262" s="23">
        <f>F262</f>
        <v>734.882</v>
      </c>
      <c r="F262" s="23">
        <f>ROUND(734.882,3)</f>
        <v>734.882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ROUND(102.00401359417,2)</f>
        <v>102</v>
      </c>
      <c r="D264" s="20">
        <f>F264</f>
        <v>98.6</v>
      </c>
      <c r="E264" s="20">
        <f>F264</f>
        <v>98.6</v>
      </c>
      <c r="F264" s="20">
        <f>ROUND(98.6029265614961,2)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ROUND(99.2681219441886,2)</f>
        <v>99.27</v>
      </c>
      <c r="D266" s="20">
        <f>F266</f>
        <v>93.38</v>
      </c>
      <c r="E266" s="20">
        <f>F266</f>
        <v>93.38</v>
      </c>
      <c r="F266" s="20">
        <f>ROUND(93.382312828015,2)</f>
        <v>93.38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ROUND(97.8853751793069,2)</f>
        <v>97.89</v>
      </c>
      <c r="D268" s="20">
        <f>F268</f>
        <v>90.48</v>
      </c>
      <c r="E268" s="20">
        <f>F268</f>
        <v>90.48</v>
      </c>
      <c r="F268" s="20">
        <f>ROUND(90.4776032415592,2)</f>
        <v>90.48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ROUND(102.00401359417,2)</f>
        <v>102</v>
      </c>
      <c r="D270" s="20">
        <f>F270</f>
        <v>102</v>
      </c>
      <c r="E270" s="20">
        <f>F270</f>
        <v>102</v>
      </c>
      <c r="F270" s="20">
        <f>ROUND(102.00401359417,2)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ROUND(102.00401359417,2)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ROUND(99.2681219441886,5)</f>
        <v>99.26812</v>
      </c>
      <c r="D274" s="22">
        <f>F274</f>
        <v>95.35054</v>
      </c>
      <c r="E274" s="22">
        <f>F274</f>
        <v>95.35054</v>
      </c>
      <c r="F274" s="22">
        <f>ROUND(95.3505435847011,5)</f>
        <v>95.35054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ROUND(99.2681219441886,5)</f>
        <v>99.26812</v>
      </c>
      <c r="D276" s="22">
        <f>F276</f>
        <v>94.29126</v>
      </c>
      <c r="E276" s="22">
        <f>F276</f>
        <v>94.29126</v>
      </c>
      <c r="F276" s="22">
        <f>ROUND(94.2912599881932,5)</f>
        <v>94.29126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ROUND(99.2681219441886,5)</f>
        <v>99.26812</v>
      </c>
      <c r="D278" s="22">
        <f>F278</f>
        <v>93.15944</v>
      </c>
      <c r="E278" s="22">
        <f>F278</f>
        <v>93.15944</v>
      </c>
      <c r="F278" s="22">
        <f>ROUND(93.1594355310953,5)</f>
        <v>93.15944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ROUND(99.2681219441886,5)</f>
        <v>99.26812</v>
      </c>
      <c r="D280" s="22">
        <f>F280</f>
        <v>92.98743</v>
      </c>
      <c r="E280" s="22">
        <f>F280</f>
        <v>92.98743</v>
      </c>
      <c r="F280" s="22">
        <f>ROUND(92.9874349615362,5)</f>
        <v>92.98743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ROUND(99.2681219441886,5)</f>
        <v>99.26812</v>
      </c>
      <c r="D282" s="22">
        <f>F282</f>
        <v>94.91657</v>
      </c>
      <c r="E282" s="22">
        <f>F282</f>
        <v>94.91657</v>
      </c>
      <c r="F282" s="22">
        <f>ROUND(94.9165686363397,5)</f>
        <v>94.91657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ROUND(99.2681219441886,5)</f>
        <v>99.26812</v>
      </c>
      <c r="D284" s="22">
        <f>F284</f>
        <v>94.80326</v>
      </c>
      <c r="E284" s="22">
        <f>F284</f>
        <v>94.80326</v>
      </c>
      <c r="F284" s="22">
        <f>ROUND(94.803256298358,5)</f>
        <v>94.80326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ROUND(99.2681219441886,5)</f>
        <v>99.26812</v>
      </c>
      <c r="D286" s="22">
        <f>F286</f>
        <v>95.69398</v>
      </c>
      <c r="E286" s="22">
        <f>F286</f>
        <v>95.69398</v>
      </c>
      <c r="F286" s="22">
        <f>ROUND(95.6939832052658,5)</f>
        <v>95.69398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ROUND(99.2681219441886,5)</f>
        <v>99.26812</v>
      </c>
      <c r="D288" s="22">
        <f>F288</f>
        <v>99.35987</v>
      </c>
      <c r="E288" s="22">
        <f>F288</f>
        <v>99.35987</v>
      </c>
      <c r="F288" s="22">
        <f>ROUND(99.3598700618133,5)</f>
        <v>99.35987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ROUND(99.2681219441886,2)</f>
        <v>99.27</v>
      </c>
      <c r="D290" s="20">
        <f>F290</f>
        <v>99.27</v>
      </c>
      <c r="E290" s="20">
        <f>F290</f>
        <v>99.27</v>
      </c>
      <c r="F290" s="20">
        <f>ROUND(99.2681219441886,2)</f>
        <v>99.27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ROUND(99.2681219441886,2)</f>
        <v>99.27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ROUND(97.8853751793069,5)</f>
        <v>97.88538</v>
      </c>
      <c r="D294" s="22">
        <f>F294</f>
        <v>89.44456</v>
      </c>
      <c r="E294" s="22">
        <f>F294</f>
        <v>89.44456</v>
      </c>
      <c r="F294" s="22">
        <f>ROUND(89.4445570603196,5)</f>
        <v>89.44456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ROUND(97.8853751793069,5)</f>
        <v>97.88538</v>
      </c>
      <c r="D296" s="22">
        <f>F296</f>
        <v>86.2357</v>
      </c>
      <c r="E296" s="22">
        <f>F296</f>
        <v>86.2357</v>
      </c>
      <c r="F296" s="22">
        <f>ROUND(86.235703043652,5)</f>
        <v>86.2357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ROUND(97.8853751793069,5)</f>
        <v>97.88538</v>
      </c>
      <c r="D298" s="22">
        <f>F298</f>
        <v>84.83447</v>
      </c>
      <c r="E298" s="22">
        <f>F298</f>
        <v>84.83447</v>
      </c>
      <c r="F298" s="22">
        <f>ROUND(84.8344729411395,5)</f>
        <v>84.83447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ROUND(97.8853751793069,5)</f>
        <v>97.88538</v>
      </c>
      <c r="D300" s="22">
        <f>F300</f>
        <v>86.97079</v>
      </c>
      <c r="E300" s="22">
        <f>F300</f>
        <v>86.97079</v>
      </c>
      <c r="F300" s="22">
        <f>ROUND(86.9707922402358,5)</f>
        <v>86.97079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ROUND(97.8853751793069,5)</f>
        <v>97.88538</v>
      </c>
      <c r="D302" s="22">
        <f>F302</f>
        <v>90.81667</v>
      </c>
      <c r="E302" s="22">
        <f>F302</f>
        <v>90.81667</v>
      </c>
      <c r="F302" s="22">
        <f>ROUND(90.816672405053,5)</f>
        <v>90.81667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ROUND(97.8853751793069,5)</f>
        <v>97.88538</v>
      </c>
      <c r="D304" s="22">
        <f>F304</f>
        <v>89.27072</v>
      </c>
      <c r="E304" s="22">
        <f>F304</f>
        <v>89.27072</v>
      </c>
      <c r="F304" s="22">
        <f>ROUND(89.270716334922,5)</f>
        <v>89.27072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ROUND(97.8853751793069,5)</f>
        <v>97.88538</v>
      </c>
      <c r="D306" s="22">
        <f>F306</f>
        <v>91.33734</v>
      </c>
      <c r="E306" s="22">
        <f>F306</f>
        <v>91.33734</v>
      </c>
      <c r="F306" s="22">
        <f>ROUND(91.3373360943154,5)</f>
        <v>91.33734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ROUND(97.8853751793069,5)</f>
        <v>97.88538</v>
      </c>
      <c r="D308" s="22">
        <f>F308</f>
        <v>96.87314</v>
      </c>
      <c r="E308" s="22">
        <f>F308</f>
        <v>96.87314</v>
      </c>
      <c r="F308" s="22">
        <f>ROUND(96.8731449455578,5)</f>
        <v>96.87314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ROUND(97.8853751793069,2)</f>
        <v>97.89</v>
      </c>
      <c r="D310" s="20">
        <f>F310</f>
        <v>97.89</v>
      </c>
      <c r="E310" s="20">
        <f>F310</f>
        <v>97.89</v>
      </c>
      <c r="F310" s="20">
        <f>ROUND(97.8853751793069,2)</f>
        <v>97.89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ROUND(97.8853751793069,2)</f>
        <v>97.89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2020-01-23T16:07:54Z</dcterms:modified>
  <cp:category/>
  <cp:version/>
  <cp:contentType/>
  <cp:contentStatus/>
</cp:coreProperties>
</file>