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<sst xmlns="http://schemas.openxmlformats.org/spreadsheetml/2006/main" count="88" uniqueCount="86">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</sst>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44054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ROUND(91.4535049028987,2)</f>
        <v>91.45</v>
      </c>
      <c r="D8" s="20">
        <f aca="true" t="shared" si="1" ref="D8:D19">F8</f>
        <v>93.98</v>
      </c>
      <c r="E8" s="20">
        <f aca="true" t="shared" si="2" ref="E8:E19">F8</f>
        <v>93.98</v>
      </c>
      <c r="F8" s="20">
        <f>ROUND(93.9755045753915,2)</f>
        <v>93.98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91.45</v>
      </c>
      <c r="D9" s="20">
        <f t="shared" si="1"/>
        <v>92.16</v>
      </c>
      <c r="E9" s="20">
        <f t="shared" si="2"/>
        <v>92.16</v>
      </c>
      <c r="F9" s="20">
        <f>ROUND(92.16072136939,2)</f>
        <v>92.16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91.45</v>
      </c>
      <c r="D10" s="20">
        <f t="shared" si="1"/>
        <v>90.27</v>
      </c>
      <c r="E10" s="20">
        <f t="shared" si="2"/>
        <v>90.27</v>
      </c>
      <c r="F10" s="20">
        <f>ROUND(90.2722263575198,2)</f>
        <v>90.27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91.45</v>
      </c>
      <c r="D11" s="20">
        <f t="shared" si="1"/>
        <v>89.2</v>
      </c>
      <c r="E11" s="20">
        <f t="shared" si="2"/>
        <v>89.2</v>
      </c>
      <c r="F11" s="20">
        <f>ROUND(89.2040511893251,2)</f>
        <v>89.2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91.45</v>
      </c>
      <c r="D12" s="20">
        <f t="shared" si="1"/>
        <v>90.44</v>
      </c>
      <c r="E12" s="20">
        <f t="shared" si="2"/>
        <v>90.44</v>
      </c>
      <c r="F12" s="20">
        <f>ROUND(90.4362481429504,2)</f>
        <v>90.44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91.45</v>
      </c>
      <c r="D13" s="20">
        <f t="shared" si="1"/>
        <v>89.83</v>
      </c>
      <c r="E13" s="20">
        <f t="shared" si="2"/>
        <v>89.83</v>
      </c>
      <c r="F13" s="20">
        <f>ROUND(89.8310751086111,2)</f>
        <v>89.83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91.45</v>
      </c>
      <c r="D14" s="20">
        <f t="shared" si="1"/>
        <v>89.92</v>
      </c>
      <c r="E14" s="20">
        <f t="shared" si="2"/>
        <v>89.92</v>
      </c>
      <c r="F14" s="20">
        <f>ROUND(89.9236365911437,2)</f>
        <v>89.92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91.45</v>
      </c>
      <c r="D15" s="20">
        <f t="shared" si="1"/>
        <v>93.05</v>
      </c>
      <c r="E15" s="20">
        <f t="shared" si="2"/>
        <v>93.05</v>
      </c>
      <c r="F15" s="20">
        <f>ROUND(93.047356686654,2)</f>
        <v>93.05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91.45</v>
      </c>
      <c r="D16" s="20">
        <f t="shared" si="1"/>
        <v>93.53</v>
      </c>
      <c r="E16" s="20">
        <f t="shared" si="2"/>
        <v>93.53</v>
      </c>
      <c r="F16" s="20">
        <f>ROUND(93.5317072387687,2)</f>
        <v>93.53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91.45</v>
      </c>
      <c r="D17" s="20">
        <f t="shared" si="1"/>
        <v>85.91</v>
      </c>
      <c r="E17" s="20">
        <f t="shared" si="2"/>
        <v>85.91</v>
      </c>
      <c r="F17" s="20">
        <f>ROUND(85.9113725813037,2)</f>
        <v>85.91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91.45</v>
      </c>
      <c r="D18" s="20">
        <f t="shared" si="1"/>
        <v>91.45</v>
      </c>
      <c r="E18" s="20">
        <f t="shared" si="2"/>
        <v>91.45</v>
      </c>
      <c r="F18" s="20">
        <f>ROUND(91.4535049028987,2)</f>
        <v>91.45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91.45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ROUND(89.7153572100796,2)</f>
        <v>89.72</v>
      </c>
      <c r="D21" s="20">
        <f aca="true" t="shared" si="4" ref="D21:D32">F21</f>
        <v>79.81</v>
      </c>
      <c r="E21" s="20">
        <f aca="true" t="shared" si="5" ref="E21:E32">F21</f>
        <v>79.81</v>
      </c>
      <c r="F21" s="20">
        <f>ROUND(79.8084695862991,2)</f>
        <v>79.81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89.72</v>
      </c>
      <c r="D22" s="20">
        <f t="shared" si="4"/>
        <v>76.42</v>
      </c>
      <c r="E22" s="20">
        <f t="shared" si="5"/>
        <v>76.42</v>
      </c>
      <c r="F22" s="20">
        <f>ROUND(76.4178831801038,2)</f>
        <v>76.42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89.72</v>
      </c>
      <c r="D23" s="20">
        <f t="shared" si="4"/>
        <v>74.93</v>
      </c>
      <c r="E23" s="20">
        <f t="shared" si="5"/>
        <v>74.93</v>
      </c>
      <c r="F23" s="20">
        <f>ROUND(74.9261228154594,2)</f>
        <v>74.93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89.72</v>
      </c>
      <c r="D24" s="20">
        <f t="shared" si="4"/>
        <v>77.08</v>
      </c>
      <c r="E24" s="20">
        <f t="shared" si="5"/>
        <v>77.08</v>
      </c>
      <c r="F24" s="20">
        <f>ROUND(77.081213381542,2)</f>
        <v>77.08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89.72</v>
      </c>
      <c r="D25" s="20">
        <f t="shared" si="4"/>
        <v>81.26</v>
      </c>
      <c r="E25" s="20">
        <f t="shared" si="5"/>
        <v>81.26</v>
      </c>
      <c r="F25" s="20">
        <f>ROUND(81.2643975167281,2)</f>
        <v>81.26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89.72</v>
      </c>
      <c r="D26" s="20">
        <f t="shared" si="4"/>
        <v>79.93</v>
      </c>
      <c r="E26" s="20">
        <f t="shared" si="5"/>
        <v>79.93</v>
      </c>
      <c r="F26" s="20">
        <f>ROUND(79.9333971109689,2)</f>
        <v>79.93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89.72</v>
      </c>
      <c r="D27" s="20">
        <f t="shared" si="4"/>
        <v>82.19</v>
      </c>
      <c r="E27" s="20">
        <f t="shared" si="5"/>
        <v>82.19</v>
      </c>
      <c r="F27" s="20">
        <f>ROUND(82.1859728281686,2)</f>
        <v>82.19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89.72</v>
      </c>
      <c r="D28" s="20">
        <f t="shared" si="4"/>
        <v>88.13</v>
      </c>
      <c r="E28" s="20">
        <f t="shared" si="5"/>
        <v>88.13</v>
      </c>
      <c r="F28" s="20">
        <f>ROUND(88.1333716116183,2)</f>
        <v>88.13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89.72</v>
      </c>
      <c r="D29" s="20">
        <f t="shared" si="4"/>
        <v>88.65</v>
      </c>
      <c r="E29" s="20">
        <f t="shared" si="5"/>
        <v>88.65</v>
      </c>
      <c r="F29" s="20">
        <f>ROUND(88.6513305931697,2)</f>
        <v>88.65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89.72</v>
      </c>
      <c r="D30" s="20">
        <f t="shared" si="4"/>
        <v>81.78</v>
      </c>
      <c r="E30" s="20">
        <f t="shared" si="5"/>
        <v>81.78</v>
      </c>
      <c r="F30" s="20">
        <f>ROUND(81.7784347337903,2)</f>
        <v>81.78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89.72</v>
      </c>
      <c r="D31" s="20">
        <f t="shared" si="4"/>
        <v>89.72</v>
      </c>
      <c r="E31" s="20">
        <f t="shared" si="5"/>
        <v>89.72</v>
      </c>
      <c r="F31" s="20">
        <f>ROUND(89.7153572100796,2)</f>
        <v>89.72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89.72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ROUND(3.6,5)</f>
        <v>3.6</v>
      </c>
      <c r="D34" s="22">
        <f>F34</f>
        <v>3.6</v>
      </c>
      <c r="E34" s="22">
        <f>F34</f>
        <v>3.6</v>
      </c>
      <c r="F34" s="22">
        <f>ROUND(3.6,5)</f>
        <v>3.6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ROUND(4.81,5)</f>
        <v>4.81</v>
      </c>
      <c r="D36" s="22">
        <f>F36</f>
        <v>4.81</v>
      </c>
      <c r="E36" s="22">
        <f>F36</f>
        <v>4.81</v>
      </c>
      <c r="F36" s="22">
        <f>ROUND(4.81,5)</f>
        <v>4.81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ROUND(4.85,5)</f>
        <v>4.85</v>
      </c>
      <c r="D38" s="22">
        <f>F38</f>
        <v>4.85</v>
      </c>
      <c r="E38" s="22">
        <f>F38</f>
        <v>4.85</v>
      </c>
      <c r="F38" s="22">
        <f>ROUND(4.85,5)</f>
        <v>4.85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ROUND(5.3,5)</f>
        <v>5.3</v>
      </c>
      <c r="D40" s="22">
        <f>F40</f>
        <v>5.3</v>
      </c>
      <c r="E40" s="22">
        <f>F40</f>
        <v>5.3</v>
      </c>
      <c r="F40" s="22">
        <f>ROUND(5.3,5)</f>
        <v>5.3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ROUND(11.875,5)</f>
        <v>11.875</v>
      </c>
      <c r="D42" s="22">
        <f>F42</f>
        <v>11.875</v>
      </c>
      <c r="E42" s="22">
        <f>F42</f>
        <v>11.875</v>
      </c>
      <c r="F42" s="22">
        <f>ROUND(11.875,5)</f>
        <v>11.875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ROUND(4.47,5)</f>
        <v>4.47</v>
      </c>
      <c r="D44" s="22">
        <f>F44</f>
        <v>4.47</v>
      </c>
      <c r="E44" s="22">
        <f>F44</f>
        <v>4.47</v>
      </c>
      <c r="F44" s="22">
        <f>ROUND(4.47,5)</f>
        <v>4.47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ROUND(7.41,3)</f>
        <v>7.41</v>
      </c>
      <c r="D46" s="23">
        <f>F46</f>
        <v>7.41</v>
      </c>
      <c r="E46" s="23">
        <f>F46</f>
        <v>7.41</v>
      </c>
      <c r="F46" s="23">
        <f>ROUND(7.41,3)</f>
        <v>7.41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ROUND(2.91,3)</f>
        <v>2.91</v>
      </c>
      <c r="D48" s="23">
        <f>F48</f>
        <v>2.91</v>
      </c>
      <c r="E48" s="23">
        <f>F48</f>
        <v>2.91</v>
      </c>
      <c r="F48" s="23">
        <f>ROUND(2.91,3)</f>
        <v>2.91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ROUND(4.815,3)</f>
        <v>4.815</v>
      </c>
      <c r="D50" s="23">
        <f>F50</f>
        <v>4.815</v>
      </c>
      <c r="E50" s="23">
        <f>F50</f>
        <v>4.815</v>
      </c>
      <c r="F50" s="23">
        <f>ROUND(4.815,3)</f>
        <v>4.815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ROUND(3.49,3)</f>
        <v>3.49</v>
      </c>
      <c r="D52" s="23">
        <f>F52</f>
        <v>3.49</v>
      </c>
      <c r="E52" s="23">
        <f>F52</f>
        <v>3.49</v>
      </c>
      <c r="F52" s="23">
        <f>ROUND(3.49,3)</f>
        <v>3.49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ROUND(10.855,3)</f>
        <v>10.855</v>
      </c>
      <c r="D54" s="23">
        <f>F54</f>
        <v>10.855</v>
      </c>
      <c r="E54" s="23">
        <f>F54</f>
        <v>10.855</v>
      </c>
      <c r="F54" s="23">
        <f>ROUND(10.855,3)</f>
        <v>10.855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ROUND(4.4,3)</f>
        <v>4.4</v>
      </c>
      <c r="D56" s="23">
        <f>F56</f>
        <v>4.4</v>
      </c>
      <c r="E56" s="23">
        <f>F56</f>
        <v>4.4</v>
      </c>
      <c r="F56" s="23">
        <f>ROUND(4.4,3)</f>
        <v>4.4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ROUND(2.14,3)</f>
        <v>2.14</v>
      </c>
      <c r="D58" s="23">
        <f>F58</f>
        <v>2.14</v>
      </c>
      <c r="E58" s="23">
        <f>F58</f>
        <v>2.14</v>
      </c>
      <c r="F58" s="23">
        <f>ROUND(2.14,3)</f>
        <v>2.14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ROUND(9.745,3)</f>
        <v>9.745</v>
      </c>
      <c r="D60" s="23">
        <f>F60</f>
        <v>9.745</v>
      </c>
      <c r="E60" s="23">
        <f>F60</f>
        <v>9.745</v>
      </c>
      <c r="F60" s="23">
        <f>ROUND(9.745,3)</f>
        <v>9.745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44140</v>
      </c>
      <c r="B62" s="43"/>
      <c r="C62" s="22">
        <f>ROUND(3.6,5)</f>
        <v>3.6</v>
      </c>
      <c r="D62" s="22">
        <f>F62</f>
        <v>139.5214</v>
      </c>
      <c r="E62" s="22">
        <f>F62</f>
        <v>139.5214</v>
      </c>
      <c r="F62" s="22">
        <f>ROUND(139.5214,5)</f>
        <v>139.5214</v>
      </c>
      <c r="G62" s="20"/>
      <c r="H62" s="28"/>
    </row>
    <row r="63" spans="1:8" ht="12.75" customHeight="1">
      <c r="A63" s="42">
        <v>44231</v>
      </c>
      <c r="B63" s="43"/>
      <c r="C63" s="22">
        <f>ROUND(3.6,5)</f>
        <v>3.6</v>
      </c>
      <c r="D63" s="22">
        <f>F63</f>
        <v>139.5299</v>
      </c>
      <c r="E63" s="22">
        <f>F63</f>
        <v>139.5299</v>
      </c>
      <c r="F63" s="22">
        <f>ROUND(139.5299,5)</f>
        <v>139.5299</v>
      </c>
      <c r="G63" s="20"/>
      <c r="H63" s="28"/>
    </row>
    <row r="64" spans="1:8" ht="12.75" customHeight="1">
      <c r="A64" s="42">
        <v>44322</v>
      </c>
      <c r="B64" s="43"/>
      <c r="C64" s="22">
        <f>ROUND(3.6,5)</f>
        <v>3.6</v>
      </c>
      <c r="D64" s="22">
        <f>F64</f>
        <v>141.059</v>
      </c>
      <c r="E64" s="22">
        <f>F64</f>
        <v>141.059</v>
      </c>
      <c r="F64" s="22">
        <f>ROUND(141.059,5)</f>
        <v>141.059</v>
      </c>
      <c r="G64" s="20"/>
      <c r="H64" s="28"/>
    </row>
    <row r="65" spans="1:8" ht="12.75" customHeight="1">
      <c r="A65" s="42">
        <v>44413</v>
      </c>
      <c r="B65" s="43"/>
      <c r="C65" s="22">
        <f>ROUND(3.6,5)</f>
        <v>3.6</v>
      </c>
      <c r="D65" s="22">
        <f>F65</f>
        <v>141.13124</v>
      </c>
      <c r="E65" s="22">
        <f>F65</f>
        <v>141.13124</v>
      </c>
      <c r="F65" s="22">
        <f>ROUND(141.13124,5)</f>
        <v>141.13124</v>
      </c>
      <c r="G65" s="20"/>
      <c r="H65" s="28"/>
    </row>
    <row r="66" spans="1:8" ht="12.75" customHeight="1">
      <c r="A66" s="42">
        <v>44504</v>
      </c>
      <c r="B66" s="43"/>
      <c r="C66" s="22">
        <f>ROUND(3.6,5)</f>
        <v>3.6</v>
      </c>
      <c r="D66" s="22">
        <f>F66</f>
        <v>142.58201</v>
      </c>
      <c r="E66" s="22">
        <f>F66</f>
        <v>142.58201</v>
      </c>
      <c r="F66" s="22">
        <f>ROUND(142.58201,5)</f>
        <v>142.58201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44140</v>
      </c>
      <c r="B68" s="43"/>
      <c r="C68" s="22">
        <f>ROUND(97.6901,5)</f>
        <v>97.6901</v>
      </c>
      <c r="D68" s="22">
        <f>F68</f>
        <v>97.50238</v>
      </c>
      <c r="E68" s="22">
        <f>F68</f>
        <v>97.50238</v>
      </c>
      <c r="F68" s="22">
        <f>ROUND(97.50238,5)</f>
        <v>97.50238</v>
      </c>
      <c r="G68" s="20"/>
      <c r="H68" s="28"/>
    </row>
    <row r="69" spans="1:8" ht="12.75" customHeight="1">
      <c r="A69" s="42">
        <v>44231</v>
      </c>
      <c r="B69" s="43"/>
      <c r="C69" s="22">
        <f>ROUND(97.6901,5)</f>
        <v>97.6901</v>
      </c>
      <c r="D69" s="22">
        <f>F69</f>
        <v>98.55325</v>
      </c>
      <c r="E69" s="22">
        <f>F69</f>
        <v>98.55325</v>
      </c>
      <c r="F69" s="22">
        <f>ROUND(98.55325,5)</f>
        <v>98.55325</v>
      </c>
      <c r="G69" s="20"/>
      <c r="H69" s="28"/>
    </row>
    <row r="70" spans="1:8" ht="12.75" customHeight="1">
      <c r="A70" s="42">
        <v>44322</v>
      </c>
      <c r="B70" s="43"/>
      <c r="C70" s="22">
        <f>ROUND(97.6901,5)</f>
        <v>97.6901</v>
      </c>
      <c r="D70" s="22">
        <f>F70</f>
        <v>98.50417</v>
      </c>
      <c r="E70" s="22">
        <f>F70</f>
        <v>98.50417</v>
      </c>
      <c r="F70" s="22">
        <f>ROUND(98.50417,5)</f>
        <v>98.50417</v>
      </c>
      <c r="G70" s="20"/>
      <c r="H70" s="28"/>
    </row>
    <row r="71" spans="1:8" ht="12.75" customHeight="1">
      <c r="A71" s="42">
        <v>44413</v>
      </c>
      <c r="B71" s="43"/>
      <c r="C71" s="22">
        <f>ROUND(97.6901,5)</f>
        <v>97.6901</v>
      </c>
      <c r="D71" s="22">
        <f>F71</f>
        <v>99.61388</v>
      </c>
      <c r="E71" s="22">
        <f>F71</f>
        <v>99.61388</v>
      </c>
      <c r="F71" s="22">
        <f>ROUND(99.61388,5)</f>
        <v>99.61388</v>
      </c>
      <c r="G71" s="20"/>
      <c r="H71" s="28"/>
    </row>
    <row r="72" spans="1:8" ht="12.75" customHeight="1">
      <c r="A72" s="42">
        <v>44504</v>
      </c>
      <c r="B72" s="43"/>
      <c r="C72" s="22">
        <f>ROUND(97.6901,5)</f>
        <v>97.6901</v>
      </c>
      <c r="D72" s="22">
        <f>F72</f>
        <v>99.49847</v>
      </c>
      <c r="E72" s="22">
        <f>F72</f>
        <v>99.49847</v>
      </c>
      <c r="F72" s="22">
        <f>ROUND(99.49847,5)</f>
        <v>99.49847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44140</v>
      </c>
      <c r="B74" s="43"/>
      <c r="C74" s="22">
        <f>ROUND(9.27,5)</f>
        <v>9.27</v>
      </c>
      <c r="D74" s="22">
        <f>F74</f>
        <v>9.47341</v>
      </c>
      <c r="E74" s="22">
        <f>F74</f>
        <v>9.47341</v>
      </c>
      <c r="F74" s="22">
        <f>ROUND(9.47341,5)</f>
        <v>9.47341</v>
      </c>
      <c r="G74" s="20"/>
      <c r="H74" s="28"/>
    </row>
    <row r="75" spans="1:8" ht="12.75" customHeight="1">
      <c r="A75" s="42">
        <v>44231</v>
      </c>
      <c r="B75" s="43"/>
      <c r="C75" s="22">
        <f>ROUND(9.27,5)</f>
        <v>9.27</v>
      </c>
      <c r="D75" s="22">
        <f>F75</f>
        <v>9.68468</v>
      </c>
      <c r="E75" s="22">
        <f>F75</f>
        <v>9.68468</v>
      </c>
      <c r="F75" s="22">
        <f>ROUND(9.68468,5)</f>
        <v>9.68468</v>
      </c>
      <c r="G75" s="20"/>
      <c r="H75" s="28"/>
    </row>
    <row r="76" spans="1:8" ht="12.75" customHeight="1">
      <c r="A76" s="42">
        <v>44322</v>
      </c>
      <c r="B76" s="43"/>
      <c r="C76" s="22">
        <f>ROUND(9.27,5)</f>
        <v>9.27</v>
      </c>
      <c r="D76" s="22">
        <f>F76</f>
        <v>9.9082</v>
      </c>
      <c r="E76" s="22">
        <f>F76</f>
        <v>9.9082</v>
      </c>
      <c r="F76" s="22">
        <f>ROUND(9.9082,5)</f>
        <v>9.9082</v>
      </c>
      <c r="G76" s="20"/>
      <c r="H76" s="28"/>
    </row>
    <row r="77" spans="1:8" ht="12.75" customHeight="1">
      <c r="A77" s="42">
        <v>44413</v>
      </c>
      <c r="B77" s="43"/>
      <c r="C77" s="22">
        <f>ROUND(9.27,5)</f>
        <v>9.27</v>
      </c>
      <c r="D77" s="22">
        <f>F77</f>
        <v>10.14924</v>
      </c>
      <c r="E77" s="22">
        <f>F77</f>
        <v>10.14924</v>
      </c>
      <c r="F77" s="22">
        <f>ROUND(10.14924,5)</f>
        <v>10.14924</v>
      </c>
      <c r="G77" s="20"/>
      <c r="H77" s="28"/>
    </row>
    <row r="78" spans="1:8" ht="12.75" customHeight="1">
      <c r="A78" s="42">
        <v>44504</v>
      </c>
      <c r="B78" s="43"/>
      <c r="C78" s="22">
        <f>ROUND(9.27,5)</f>
        <v>9.27</v>
      </c>
      <c r="D78" s="22">
        <f>F78</f>
        <v>10.40383</v>
      </c>
      <c r="E78" s="22">
        <f>F78</f>
        <v>10.40383</v>
      </c>
      <c r="F78" s="22">
        <f>ROUND(10.40383,5)</f>
        <v>10.40383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44140</v>
      </c>
      <c r="B80" s="43"/>
      <c r="C80" s="22">
        <f>ROUND(10.205,5)</f>
        <v>10.205</v>
      </c>
      <c r="D80" s="22">
        <f>F80</f>
        <v>10.42634</v>
      </c>
      <c r="E80" s="22">
        <f>F80</f>
        <v>10.42634</v>
      </c>
      <c r="F80" s="22">
        <f>ROUND(10.42634,5)</f>
        <v>10.42634</v>
      </c>
      <c r="G80" s="20"/>
      <c r="H80" s="28"/>
    </row>
    <row r="81" spans="1:8" ht="12.75" customHeight="1">
      <c r="A81" s="42">
        <v>44231</v>
      </c>
      <c r="B81" s="43"/>
      <c r="C81" s="22">
        <f>ROUND(10.205,5)</f>
        <v>10.205</v>
      </c>
      <c r="D81" s="22">
        <f>F81</f>
        <v>10.65337</v>
      </c>
      <c r="E81" s="22">
        <f>F81</f>
        <v>10.65337</v>
      </c>
      <c r="F81" s="22">
        <f>ROUND(10.65337,5)</f>
        <v>10.65337</v>
      </c>
      <c r="G81" s="20"/>
      <c r="H81" s="28"/>
    </row>
    <row r="82" spans="1:8" ht="12.75" customHeight="1">
      <c r="A82" s="42">
        <v>44322</v>
      </c>
      <c r="B82" s="43"/>
      <c r="C82" s="22">
        <f>ROUND(10.205,5)</f>
        <v>10.205</v>
      </c>
      <c r="D82" s="22">
        <f>F82</f>
        <v>10.88982</v>
      </c>
      <c r="E82" s="22">
        <f>F82</f>
        <v>10.88982</v>
      </c>
      <c r="F82" s="22">
        <f>ROUND(10.88982,5)</f>
        <v>10.88982</v>
      </c>
      <c r="G82" s="20"/>
      <c r="H82" s="28"/>
    </row>
    <row r="83" spans="1:8" ht="12.75" customHeight="1">
      <c r="A83" s="42">
        <v>44413</v>
      </c>
      <c r="B83" s="43"/>
      <c r="C83" s="22">
        <f>ROUND(10.205,5)</f>
        <v>10.205</v>
      </c>
      <c r="D83" s="22">
        <f>F83</f>
        <v>11.13743</v>
      </c>
      <c r="E83" s="22">
        <f>F83</f>
        <v>11.13743</v>
      </c>
      <c r="F83" s="22">
        <f>ROUND(11.13743,5)</f>
        <v>11.13743</v>
      </c>
      <c r="G83" s="20"/>
      <c r="H83" s="28"/>
    </row>
    <row r="84" spans="1:8" ht="12.75" customHeight="1">
      <c r="A84" s="42">
        <v>44504</v>
      </c>
      <c r="B84" s="43"/>
      <c r="C84" s="22">
        <f>ROUND(10.205,5)</f>
        <v>10.205</v>
      </c>
      <c r="D84" s="22">
        <f>F84</f>
        <v>11.40767</v>
      </c>
      <c r="E84" s="22">
        <f>F84</f>
        <v>11.40767</v>
      </c>
      <c r="F84" s="22">
        <f>ROUND(11.40767,5)</f>
        <v>11.40767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44140</v>
      </c>
      <c r="B86" s="43"/>
      <c r="C86" s="22">
        <f>ROUND(93.39926,5)</f>
        <v>93.39926</v>
      </c>
      <c r="D86" s="22">
        <f>F86</f>
        <v>93.09936</v>
      </c>
      <c r="E86" s="22">
        <f>F86</f>
        <v>93.09936</v>
      </c>
      <c r="F86" s="22">
        <f>ROUND(93.09936,5)</f>
        <v>93.09936</v>
      </c>
      <c r="G86" s="20"/>
      <c r="H86" s="28"/>
    </row>
    <row r="87" spans="1:8" ht="12.75" customHeight="1">
      <c r="A87" s="42">
        <v>44231</v>
      </c>
      <c r="B87" s="43"/>
      <c r="C87" s="22">
        <f>ROUND(93.39926,5)</f>
        <v>93.39926</v>
      </c>
      <c r="D87" s="22">
        <f>F87</f>
        <v>94.10261</v>
      </c>
      <c r="E87" s="22">
        <f>F87</f>
        <v>94.10261</v>
      </c>
      <c r="F87" s="22">
        <f>ROUND(94.10261,5)</f>
        <v>94.10261</v>
      </c>
      <c r="G87" s="20"/>
      <c r="H87" s="28"/>
    </row>
    <row r="88" spans="1:8" ht="12.75" customHeight="1">
      <c r="A88" s="42">
        <v>44322</v>
      </c>
      <c r="B88" s="43"/>
      <c r="C88" s="22">
        <f>ROUND(93.39926,5)</f>
        <v>93.39926</v>
      </c>
      <c r="D88" s="22">
        <f>F88</f>
        <v>93.92901</v>
      </c>
      <c r="E88" s="22">
        <f>F88</f>
        <v>93.92901</v>
      </c>
      <c r="F88" s="22">
        <f>ROUND(93.92901,5)</f>
        <v>93.92901</v>
      </c>
      <c r="G88" s="20"/>
      <c r="H88" s="28"/>
    </row>
    <row r="89" spans="1:8" ht="12.75" customHeight="1">
      <c r="A89" s="42">
        <v>44413</v>
      </c>
      <c r="B89" s="43"/>
      <c r="C89" s="22">
        <f>ROUND(93.39926,5)</f>
        <v>93.39926</v>
      </c>
      <c r="D89" s="22">
        <f>F89</f>
        <v>94.98708</v>
      </c>
      <c r="E89" s="22">
        <f>F89</f>
        <v>94.98708</v>
      </c>
      <c r="F89" s="22">
        <f>ROUND(94.98708,5)</f>
        <v>94.98708</v>
      </c>
      <c r="G89" s="20"/>
      <c r="H89" s="28"/>
    </row>
    <row r="90" spans="1:8" ht="12.75" customHeight="1">
      <c r="A90" s="42">
        <v>44504</v>
      </c>
      <c r="B90" s="43"/>
      <c r="C90" s="22">
        <f>ROUND(93.39926,5)</f>
        <v>93.39926</v>
      </c>
      <c r="D90" s="22">
        <f>F90</f>
        <v>94.75071</v>
      </c>
      <c r="E90" s="22">
        <f>F90</f>
        <v>94.75071</v>
      </c>
      <c r="F90" s="22">
        <f>ROUND(94.75071,5)</f>
        <v>94.75071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44140</v>
      </c>
      <c r="B92" s="43"/>
      <c r="C92" s="22">
        <f>ROUND(11.255,5)</f>
        <v>11.255</v>
      </c>
      <c r="D92" s="22">
        <f>F92</f>
        <v>11.48019</v>
      </c>
      <c r="E92" s="22">
        <f>F92</f>
        <v>11.48019</v>
      </c>
      <c r="F92" s="22">
        <f>ROUND(11.48019,5)</f>
        <v>11.48019</v>
      </c>
      <c r="G92" s="20"/>
      <c r="H92" s="28"/>
    </row>
    <row r="93" spans="1:8" ht="12.75" customHeight="1">
      <c r="A93" s="42">
        <v>44231</v>
      </c>
      <c r="B93" s="43"/>
      <c r="C93" s="22">
        <f>ROUND(11.255,5)</f>
        <v>11.255</v>
      </c>
      <c r="D93" s="22">
        <f>F93</f>
        <v>11.71638</v>
      </c>
      <c r="E93" s="22">
        <f>F93</f>
        <v>11.71638</v>
      </c>
      <c r="F93" s="22">
        <f>ROUND(11.71638,5)</f>
        <v>11.71638</v>
      </c>
      <c r="G93" s="20"/>
      <c r="H93" s="28"/>
    </row>
    <row r="94" spans="1:8" ht="12.75" customHeight="1">
      <c r="A94" s="42">
        <v>44322</v>
      </c>
      <c r="B94" s="43"/>
      <c r="C94" s="22">
        <f>ROUND(11.255,5)</f>
        <v>11.255</v>
      </c>
      <c r="D94" s="22">
        <f>F94</f>
        <v>11.96173</v>
      </c>
      <c r="E94" s="22">
        <f>F94</f>
        <v>11.96173</v>
      </c>
      <c r="F94" s="22">
        <f>ROUND(11.96173,5)</f>
        <v>11.96173</v>
      </c>
      <c r="G94" s="20"/>
      <c r="H94" s="28"/>
    </row>
    <row r="95" spans="1:8" ht="12.75" customHeight="1">
      <c r="A95" s="42">
        <v>44413</v>
      </c>
      <c r="B95" s="43"/>
      <c r="C95" s="22">
        <f>ROUND(11.255,5)</f>
        <v>11.255</v>
      </c>
      <c r="D95" s="22">
        <f>F95</f>
        <v>12.22429</v>
      </c>
      <c r="E95" s="22">
        <f>F95</f>
        <v>12.22429</v>
      </c>
      <c r="F95" s="22">
        <f>ROUND(12.22429,5)</f>
        <v>12.22429</v>
      </c>
      <c r="G95" s="20"/>
      <c r="H95" s="28"/>
    </row>
    <row r="96" spans="1:8" ht="12.75" customHeight="1">
      <c r="A96" s="42">
        <v>44504</v>
      </c>
      <c r="B96" s="43"/>
      <c r="C96" s="22">
        <f>ROUND(11.255,5)</f>
        <v>11.255</v>
      </c>
      <c r="D96" s="22">
        <f>F96</f>
        <v>12.49307</v>
      </c>
      <c r="E96" s="22">
        <f>F96</f>
        <v>12.49307</v>
      </c>
      <c r="F96" s="22">
        <f>ROUND(12.49307,5)</f>
        <v>12.49307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44140</v>
      </c>
      <c r="B98" s="43"/>
      <c r="C98" s="22">
        <f>ROUND(4.81,5)</f>
        <v>4.81</v>
      </c>
      <c r="D98" s="22">
        <f>F98</f>
        <v>104.52108</v>
      </c>
      <c r="E98" s="22">
        <f>F98</f>
        <v>104.52108</v>
      </c>
      <c r="F98" s="22">
        <f>ROUND(104.52108,5)</f>
        <v>104.52108</v>
      </c>
      <c r="G98" s="20"/>
      <c r="H98" s="28"/>
    </row>
    <row r="99" spans="1:8" ht="12.75" customHeight="1">
      <c r="A99" s="42">
        <v>44231</v>
      </c>
      <c r="B99" s="43"/>
      <c r="C99" s="22">
        <f>ROUND(4.81,5)</f>
        <v>4.81</v>
      </c>
      <c r="D99" s="22">
        <f>F99</f>
        <v>103.96565</v>
      </c>
      <c r="E99" s="22">
        <f>F99</f>
        <v>103.96565</v>
      </c>
      <c r="F99" s="22">
        <f>ROUND(103.96565,5)</f>
        <v>103.96565</v>
      </c>
      <c r="G99" s="20"/>
      <c r="H99" s="28"/>
    </row>
    <row r="100" spans="1:8" ht="12.75" customHeight="1">
      <c r="A100" s="42">
        <v>44322</v>
      </c>
      <c r="B100" s="43"/>
      <c r="C100" s="22">
        <f>ROUND(4.81,5)</f>
        <v>4.81</v>
      </c>
      <c r="D100" s="22">
        <f>F100</f>
        <v>105.10508</v>
      </c>
      <c r="E100" s="22">
        <f>F100</f>
        <v>105.10508</v>
      </c>
      <c r="F100" s="22">
        <f>ROUND(105.10508,5)</f>
        <v>105.10508</v>
      </c>
      <c r="G100" s="20"/>
      <c r="H100" s="28"/>
    </row>
    <row r="101" spans="1:8" ht="12.75" customHeight="1">
      <c r="A101" s="42">
        <v>44413</v>
      </c>
      <c r="B101" s="43"/>
      <c r="C101" s="22">
        <f>ROUND(4.81,5)</f>
        <v>4.81</v>
      </c>
      <c r="D101" s="22">
        <f>F101</f>
        <v>104.58287</v>
      </c>
      <c r="E101" s="22">
        <f>F101</f>
        <v>104.58287</v>
      </c>
      <c r="F101" s="22">
        <f>ROUND(104.58287,5)</f>
        <v>104.58287</v>
      </c>
      <c r="G101" s="20"/>
      <c r="H101" s="28"/>
    </row>
    <row r="102" spans="1:8" ht="12.75" customHeight="1">
      <c r="A102" s="42">
        <v>44504</v>
      </c>
      <c r="B102" s="43"/>
      <c r="C102" s="22">
        <f>ROUND(4.81,5)</f>
        <v>4.81</v>
      </c>
      <c r="D102" s="22">
        <f>F102</f>
        <v>105.65759</v>
      </c>
      <c r="E102" s="22">
        <f>F102</f>
        <v>105.65759</v>
      </c>
      <c r="F102" s="22">
        <f>ROUND(105.65759,5)</f>
        <v>105.65759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44140</v>
      </c>
      <c r="B104" s="43"/>
      <c r="C104" s="22">
        <f>ROUND(11.48,5)</f>
        <v>11.48</v>
      </c>
      <c r="D104" s="22">
        <f>F104</f>
        <v>11.70598</v>
      </c>
      <c r="E104" s="22">
        <f>F104</f>
        <v>11.70598</v>
      </c>
      <c r="F104" s="22">
        <f>ROUND(11.70598,5)</f>
        <v>11.70598</v>
      </c>
      <c r="G104" s="20"/>
      <c r="H104" s="28"/>
    </row>
    <row r="105" spans="1:8" ht="12.75" customHeight="1">
      <c r="A105" s="42">
        <v>44231</v>
      </c>
      <c r="B105" s="43"/>
      <c r="C105" s="22">
        <f>ROUND(11.48,5)</f>
        <v>11.48</v>
      </c>
      <c r="D105" s="22">
        <f>F105</f>
        <v>11.94341</v>
      </c>
      <c r="E105" s="22">
        <f>F105</f>
        <v>11.94341</v>
      </c>
      <c r="F105" s="22">
        <f>ROUND(11.94341,5)</f>
        <v>11.94341</v>
      </c>
      <c r="G105" s="20"/>
      <c r="H105" s="28"/>
    </row>
    <row r="106" spans="1:8" ht="12.75" customHeight="1">
      <c r="A106" s="42">
        <v>44322</v>
      </c>
      <c r="B106" s="43"/>
      <c r="C106" s="22">
        <f>ROUND(11.48,5)</f>
        <v>11.48</v>
      </c>
      <c r="D106" s="22">
        <f>F106</f>
        <v>12.18968</v>
      </c>
      <c r="E106" s="22">
        <f>F106</f>
        <v>12.18968</v>
      </c>
      <c r="F106" s="22">
        <f>ROUND(12.18968,5)</f>
        <v>12.18968</v>
      </c>
      <c r="G106" s="20"/>
      <c r="H106" s="28"/>
    </row>
    <row r="107" spans="1:8" ht="12.75" customHeight="1">
      <c r="A107" s="42">
        <v>44413</v>
      </c>
      <c r="B107" s="43"/>
      <c r="C107" s="22">
        <f>ROUND(11.48,5)</f>
        <v>11.48</v>
      </c>
      <c r="D107" s="22">
        <f>F107</f>
        <v>12.45339</v>
      </c>
      <c r="E107" s="22">
        <f>F107</f>
        <v>12.45339</v>
      </c>
      <c r="F107" s="22">
        <f>ROUND(12.45339,5)</f>
        <v>12.45339</v>
      </c>
      <c r="G107" s="20"/>
      <c r="H107" s="28"/>
    </row>
    <row r="108" spans="1:8" ht="12.75" customHeight="1">
      <c r="A108" s="42">
        <v>44504</v>
      </c>
      <c r="B108" s="43"/>
      <c r="C108" s="22">
        <f>ROUND(11.48,5)</f>
        <v>11.48</v>
      </c>
      <c r="D108" s="22">
        <f>F108</f>
        <v>12.72272</v>
      </c>
      <c r="E108" s="22">
        <f>F108</f>
        <v>12.72272</v>
      </c>
      <c r="F108" s="22">
        <f>ROUND(12.72272,5)</f>
        <v>12.72272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44140</v>
      </c>
      <c r="B110" s="43"/>
      <c r="C110" s="22">
        <f>ROUND(11.575,5)</f>
        <v>11.575</v>
      </c>
      <c r="D110" s="22">
        <f>F110</f>
        <v>11.79558</v>
      </c>
      <c r="E110" s="22">
        <f>F110</f>
        <v>11.79558</v>
      </c>
      <c r="F110" s="22">
        <f>ROUND(11.79558,5)</f>
        <v>11.79558</v>
      </c>
      <c r="G110" s="20"/>
      <c r="H110" s="28"/>
    </row>
    <row r="111" spans="1:8" ht="12.75" customHeight="1">
      <c r="A111" s="42">
        <v>44231</v>
      </c>
      <c r="B111" s="43"/>
      <c r="C111" s="22">
        <f>ROUND(11.575,5)</f>
        <v>11.575</v>
      </c>
      <c r="D111" s="22">
        <f>F111</f>
        <v>12.02743</v>
      </c>
      <c r="E111" s="22">
        <f>F111</f>
        <v>12.02743</v>
      </c>
      <c r="F111" s="22">
        <f>ROUND(12.02743,5)</f>
        <v>12.02743</v>
      </c>
      <c r="G111" s="20"/>
      <c r="H111" s="28"/>
    </row>
    <row r="112" spans="1:8" ht="12.75" customHeight="1">
      <c r="A112" s="42">
        <v>44322</v>
      </c>
      <c r="B112" s="43"/>
      <c r="C112" s="22">
        <f>ROUND(11.575,5)</f>
        <v>11.575</v>
      </c>
      <c r="D112" s="22">
        <f>F112</f>
        <v>12.26766</v>
      </c>
      <c r="E112" s="22">
        <f>F112</f>
        <v>12.26766</v>
      </c>
      <c r="F112" s="22">
        <f>ROUND(12.26766,5)</f>
        <v>12.26766</v>
      </c>
      <c r="G112" s="20"/>
      <c r="H112" s="28"/>
    </row>
    <row r="113" spans="1:8" ht="12.75" customHeight="1">
      <c r="A113" s="42">
        <v>44413</v>
      </c>
      <c r="B113" s="43"/>
      <c r="C113" s="22">
        <f>ROUND(11.575,5)</f>
        <v>11.575</v>
      </c>
      <c r="D113" s="22">
        <f>F113</f>
        <v>12.52489</v>
      </c>
      <c r="E113" s="22">
        <f>F113</f>
        <v>12.52489</v>
      </c>
      <c r="F113" s="22">
        <f>ROUND(12.52489,5)</f>
        <v>12.52489</v>
      </c>
      <c r="G113" s="20"/>
      <c r="H113" s="28"/>
    </row>
    <row r="114" spans="1:8" ht="12.75" customHeight="1">
      <c r="A114" s="42">
        <v>44504</v>
      </c>
      <c r="B114" s="43"/>
      <c r="C114" s="22">
        <f>ROUND(11.575,5)</f>
        <v>11.575</v>
      </c>
      <c r="D114" s="22">
        <f>F114</f>
        <v>12.78732</v>
      </c>
      <c r="E114" s="22">
        <f>F114</f>
        <v>12.78732</v>
      </c>
      <c r="F114" s="22">
        <f>ROUND(12.78732,5)</f>
        <v>12.78732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44140</v>
      </c>
      <c r="B116" s="43"/>
      <c r="C116" s="22">
        <f>ROUND(92.53155,5)</f>
        <v>92.53155</v>
      </c>
      <c r="D116" s="22">
        <f>F116</f>
        <v>91.65815</v>
      </c>
      <c r="E116" s="22">
        <f>F116</f>
        <v>91.65815</v>
      </c>
      <c r="F116" s="22">
        <f>ROUND(91.65815,5)</f>
        <v>91.65815</v>
      </c>
      <c r="G116" s="20"/>
      <c r="H116" s="28"/>
    </row>
    <row r="117" spans="1:8" ht="12.75" customHeight="1">
      <c r="A117" s="42">
        <v>44231</v>
      </c>
      <c r="B117" s="43"/>
      <c r="C117" s="22">
        <f>ROUND(92.53155,5)</f>
        <v>92.53155</v>
      </c>
      <c r="D117" s="22">
        <f>F117</f>
        <v>92.64616</v>
      </c>
      <c r="E117" s="22">
        <f>F117</f>
        <v>92.64616</v>
      </c>
      <c r="F117" s="22">
        <f>ROUND(92.64616,5)</f>
        <v>92.64616</v>
      </c>
      <c r="G117" s="20"/>
      <c r="H117" s="28"/>
    </row>
    <row r="118" spans="1:8" ht="12.75" customHeight="1">
      <c r="A118" s="42">
        <v>44322</v>
      </c>
      <c r="B118" s="43"/>
      <c r="C118" s="22">
        <f>ROUND(92.53155,5)</f>
        <v>92.53155</v>
      </c>
      <c r="D118" s="22">
        <f>F118</f>
        <v>91.88749</v>
      </c>
      <c r="E118" s="22">
        <f>F118</f>
        <v>91.88749</v>
      </c>
      <c r="F118" s="22">
        <f>ROUND(91.88749,5)</f>
        <v>91.88749</v>
      </c>
      <c r="G118" s="20"/>
      <c r="H118" s="28"/>
    </row>
    <row r="119" spans="1:8" ht="12.75" customHeight="1">
      <c r="A119" s="42">
        <v>44413</v>
      </c>
      <c r="B119" s="43"/>
      <c r="C119" s="22">
        <f>ROUND(92.53155,5)</f>
        <v>92.53155</v>
      </c>
      <c r="D119" s="22">
        <f>F119</f>
        <v>92.92292</v>
      </c>
      <c r="E119" s="22">
        <f>F119</f>
        <v>92.92292</v>
      </c>
      <c r="F119" s="22">
        <f>ROUND(92.92292,5)</f>
        <v>92.92292</v>
      </c>
      <c r="G119" s="20"/>
      <c r="H119" s="28"/>
    </row>
    <row r="120" spans="1:8" ht="12.75" customHeight="1">
      <c r="A120" s="42">
        <v>44504</v>
      </c>
      <c r="B120" s="43"/>
      <c r="C120" s="22">
        <f>ROUND(92.53155,5)</f>
        <v>92.53155</v>
      </c>
      <c r="D120" s="22">
        <f>F120</f>
        <v>92.08733</v>
      </c>
      <c r="E120" s="22">
        <f>F120</f>
        <v>92.08733</v>
      </c>
      <c r="F120" s="22">
        <f>ROUND(92.08733,5)</f>
        <v>92.08733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44140</v>
      </c>
      <c r="B122" s="43"/>
      <c r="C122" s="22">
        <f>ROUND(4.85,5)</f>
        <v>4.85</v>
      </c>
      <c r="D122" s="22">
        <f>F122</f>
        <v>94.11181</v>
      </c>
      <c r="E122" s="22">
        <f>F122</f>
        <v>94.11181</v>
      </c>
      <c r="F122" s="22">
        <f>ROUND(94.11181,5)</f>
        <v>94.11181</v>
      </c>
      <c r="G122" s="20"/>
      <c r="H122" s="28"/>
    </row>
    <row r="123" spans="1:8" ht="12.75" customHeight="1">
      <c r="A123" s="42">
        <v>44231</v>
      </c>
      <c r="B123" s="43"/>
      <c r="C123" s="22">
        <f>ROUND(4.85,5)</f>
        <v>4.85</v>
      </c>
      <c r="D123" s="22">
        <f>F123</f>
        <v>93.25271</v>
      </c>
      <c r="E123" s="22">
        <f>F123</f>
        <v>93.25271</v>
      </c>
      <c r="F123" s="22">
        <f>ROUND(93.25271,5)</f>
        <v>93.25271</v>
      </c>
      <c r="G123" s="20"/>
      <c r="H123" s="28"/>
    </row>
    <row r="124" spans="1:8" ht="12.75" customHeight="1">
      <c r="A124" s="42">
        <v>44322</v>
      </c>
      <c r="B124" s="43"/>
      <c r="C124" s="22">
        <f>ROUND(4.85,5)</f>
        <v>4.85</v>
      </c>
      <c r="D124" s="22">
        <f>F124</f>
        <v>94.27467</v>
      </c>
      <c r="E124" s="22">
        <f>F124</f>
        <v>94.27467</v>
      </c>
      <c r="F124" s="22">
        <f>ROUND(94.27467,5)</f>
        <v>94.27467</v>
      </c>
      <c r="G124" s="20"/>
      <c r="H124" s="28"/>
    </row>
    <row r="125" spans="1:8" ht="12.75" customHeight="1">
      <c r="A125" s="42">
        <v>44413</v>
      </c>
      <c r="B125" s="43"/>
      <c r="C125" s="22">
        <f>ROUND(4.85,5)</f>
        <v>4.85</v>
      </c>
      <c r="D125" s="22">
        <f>F125</f>
        <v>93.42628</v>
      </c>
      <c r="E125" s="22">
        <f>F125</f>
        <v>93.42628</v>
      </c>
      <c r="F125" s="22">
        <f>ROUND(93.42628,5)</f>
        <v>93.42628</v>
      </c>
      <c r="G125" s="20"/>
      <c r="H125" s="28"/>
    </row>
    <row r="126" spans="1:8" ht="12.75" customHeight="1">
      <c r="A126" s="42">
        <v>44504</v>
      </c>
      <c r="B126" s="43"/>
      <c r="C126" s="22">
        <f>ROUND(4.85,5)</f>
        <v>4.85</v>
      </c>
      <c r="D126" s="22">
        <f>F126</f>
        <v>94.38636</v>
      </c>
      <c r="E126" s="22">
        <f>F126</f>
        <v>94.38636</v>
      </c>
      <c r="F126" s="22">
        <f>ROUND(94.38636,5)</f>
        <v>94.38636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44140</v>
      </c>
      <c r="B128" s="43"/>
      <c r="C128" s="22">
        <f>ROUND(5.3,5)</f>
        <v>5.3</v>
      </c>
      <c r="D128" s="22">
        <f>F128</f>
        <v>124.69092</v>
      </c>
      <c r="E128" s="22">
        <f>F128</f>
        <v>124.69092</v>
      </c>
      <c r="F128" s="22">
        <f>ROUND(124.69092,5)</f>
        <v>124.69092</v>
      </c>
      <c r="G128" s="20"/>
      <c r="H128" s="28"/>
    </row>
    <row r="129" spans="1:8" ht="12.75" customHeight="1">
      <c r="A129" s="42">
        <v>44231</v>
      </c>
      <c r="B129" s="43"/>
      <c r="C129" s="22">
        <f>ROUND(5.3,5)</f>
        <v>5.3</v>
      </c>
      <c r="D129" s="22">
        <f>F129</f>
        <v>126.03522</v>
      </c>
      <c r="E129" s="22">
        <f>F129</f>
        <v>126.03522</v>
      </c>
      <c r="F129" s="22">
        <f>ROUND(126.03522,5)</f>
        <v>126.03522</v>
      </c>
      <c r="G129" s="20"/>
      <c r="H129" s="28"/>
    </row>
    <row r="130" spans="1:8" ht="12.75" customHeight="1">
      <c r="A130" s="42">
        <v>44322</v>
      </c>
      <c r="B130" s="43"/>
      <c r="C130" s="22">
        <f>ROUND(5.3,5)</f>
        <v>5.3</v>
      </c>
      <c r="D130" s="22">
        <f>F130</f>
        <v>125.46575</v>
      </c>
      <c r="E130" s="22">
        <f>F130</f>
        <v>125.46575</v>
      </c>
      <c r="F130" s="22">
        <f>ROUND(125.46575,5)</f>
        <v>125.46575</v>
      </c>
      <c r="G130" s="20"/>
      <c r="H130" s="28"/>
    </row>
    <row r="131" spans="1:8" ht="12.75" customHeight="1">
      <c r="A131" s="42">
        <v>44413</v>
      </c>
      <c r="B131" s="43"/>
      <c r="C131" s="22">
        <f>ROUND(5.3,5)</f>
        <v>5.3</v>
      </c>
      <c r="D131" s="22">
        <f>F131</f>
        <v>126.87943</v>
      </c>
      <c r="E131" s="22">
        <f>F131</f>
        <v>126.87943</v>
      </c>
      <c r="F131" s="22">
        <f>ROUND(126.87943,5)</f>
        <v>126.87943</v>
      </c>
      <c r="G131" s="20"/>
      <c r="H131" s="28"/>
    </row>
    <row r="132" spans="1:8" ht="12.75" customHeight="1">
      <c r="A132" s="42">
        <v>44504</v>
      </c>
      <c r="B132" s="43"/>
      <c r="C132" s="22">
        <f>ROUND(5.3,5)</f>
        <v>5.3</v>
      </c>
      <c r="D132" s="22">
        <f>F132</f>
        <v>126.21343</v>
      </c>
      <c r="E132" s="22">
        <f>F132</f>
        <v>126.21343</v>
      </c>
      <c r="F132" s="22">
        <f>ROUND(126.21343,5)</f>
        <v>126.21343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44140</v>
      </c>
      <c r="B134" s="43"/>
      <c r="C134" s="22">
        <f>ROUND(11.875,5)</f>
        <v>11.875</v>
      </c>
      <c r="D134" s="22">
        <f>F134</f>
        <v>12.14584</v>
      </c>
      <c r="E134" s="22">
        <f>F134</f>
        <v>12.14584</v>
      </c>
      <c r="F134" s="22">
        <f>ROUND(12.14584,5)</f>
        <v>12.14584</v>
      </c>
      <c r="G134" s="20"/>
      <c r="H134" s="28"/>
    </row>
    <row r="135" spans="1:8" ht="12.75" customHeight="1">
      <c r="A135" s="42">
        <v>44231</v>
      </c>
      <c r="B135" s="43"/>
      <c r="C135" s="22">
        <f>ROUND(11.875,5)</f>
        <v>11.875</v>
      </c>
      <c r="D135" s="22">
        <f>F135</f>
        <v>12.43072</v>
      </c>
      <c r="E135" s="22">
        <f>F135</f>
        <v>12.43072</v>
      </c>
      <c r="F135" s="22">
        <f>ROUND(12.43072,5)</f>
        <v>12.43072</v>
      </c>
      <c r="G135" s="20"/>
      <c r="H135" s="28"/>
    </row>
    <row r="136" spans="1:8" ht="12.75" customHeight="1">
      <c r="A136" s="42">
        <v>44322</v>
      </c>
      <c r="B136" s="43"/>
      <c r="C136" s="22">
        <f>ROUND(11.875,5)</f>
        <v>11.875</v>
      </c>
      <c r="D136" s="22">
        <f>F136</f>
        <v>12.7215</v>
      </c>
      <c r="E136" s="22">
        <f>F136</f>
        <v>12.7215</v>
      </c>
      <c r="F136" s="22">
        <f>ROUND(12.7215,5)</f>
        <v>12.7215</v>
      </c>
      <c r="G136" s="20"/>
      <c r="H136" s="28"/>
    </row>
    <row r="137" spans="1:8" ht="12.75" customHeight="1">
      <c r="A137" s="42">
        <v>44413</v>
      </c>
      <c r="B137" s="43"/>
      <c r="C137" s="22">
        <f>ROUND(11.875,5)</f>
        <v>11.875</v>
      </c>
      <c r="D137" s="22">
        <f>F137</f>
        <v>13.02747</v>
      </c>
      <c r="E137" s="22">
        <f>F137</f>
        <v>13.02747</v>
      </c>
      <c r="F137" s="22">
        <f>ROUND(13.02747,5)</f>
        <v>13.02747</v>
      </c>
      <c r="G137" s="20"/>
      <c r="H137" s="28"/>
    </row>
    <row r="138" spans="1:8" ht="12.75" customHeight="1">
      <c r="A138" s="42">
        <v>44504</v>
      </c>
      <c r="B138" s="43"/>
      <c r="C138" s="22">
        <f>ROUND(11.875,5)</f>
        <v>11.875</v>
      </c>
      <c r="D138" s="22">
        <f>F138</f>
        <v>13.35816</v>
      </c>
      <c r="E138" s="22">
        <f>F138</f>
        <v>13.35816</v>
      </c>
      <c r="F138" s="22">
        <f>ROUND(13.35816,5)</f>
        <v>13.35816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44140</v>
      </c>
      <c r="B140" s="43"/>
      <c r="C140" s="22">
        <f>ROUND(12.275,5)</f>
        <v>12.275</v>
      </c>
      <c r="D140" s="22">
        <f>F140</f>
        <v>12.53545</v>
      </c>
      <c r="E140" s="22">
        <f>F140</f>
        <v>12.53545</v>
      </c>
      <c r="F140" s="22">
        <f>ROUND(12.53545,5)</f>
        <v>12.53545</v>
      </c>
      <c r="G140" s="20"/>
      <c r="H140" s="28"/>
    </row>
    <row r="141" spans="1:8" ht="12.75" customHeight="1">
      <c r="A141" s="42">
        <v>44231</v>
      </c>
      <c r="B141" s="43"/>
      <c r="C141" s="22">
        <f>ROUND(12.275,5)</f>
        <v>12.275</v>
      </c>
      <c r="D141" s="22">
        <f>F141</f>
        <v>12.80112</v>
      </c>
      <c r="E141" s="22">
        <f>F141</f>
        <v>12.80112</v>
      </c>
      <c r="F141" s="22">
        <f>ROUND(12.80112,5)</f>
        <v>12.80112</v>
      </c>
      <c r="G141" s="20"/>
      <c r="H141" s="28"/>
    </row>
    <row r="142" spans="1:8" ht="12.75" customHeight="1">
      <c r="A142" s="42">
        <v>44322</v>
      </c>
      <c r="B142" s="43"/>
      <c r="C142" s="22">
        <f>ROUND(12.275,5)</f>
        <v>12.275</v>
      </c>
      <c r="D142" s="22">
        <f>F142</f>
        <v>13.08279</v>
      </c>
      <c r="E142" s="22">
        <f>F142</f>
        <v>13.08279</v>
      </c>
      <c r="F142" s="22">
        <f>ROUND(13.08279,5)</f>
        <v>13.08279</v>
      </c>
      <c r="G142" s="20"/>
      <c r="H142" s="28"/>
    </row>
    <row r="143" spans="1:8" ht="12.75" customHeight="1">
      <c r="A143" s="42">
        <v>44413</v>
      </c>
      <c r="B143" s="43"/>
      <c r="C143" s="22">
        <f>ROUND(12.275,5)</f>
        <v>12.275</v>
      </c>
      <c r="D143" s="22">
        <f>F143</f>
        <v>13.37138</v>
      </c>
      <c r="E143" s="22">
        <f>F143</f>
        <v>13.37138</v>
      </c>
      <c r="F143" s="22">
        <f>ROUND(13.37138,5)</f>
        <v>13.37138</v>
      </c>
      <c r="G143" s="20"/>
      <c r="H143" s="28"/>
    </row>
    <row r="144" spans="1:8" ht="12.75" customHeight="1">
      <c r="A144" s="42">
        <v>44504</v>
      </c>
      <c r="B144" s="43"/>
      <c r="C144" s="22">
        <f>ROUND(12.275,5)</f>
        <v>12.275</v>
      </c>
      <c r="D144" s="22">
        <f>F144</f>
        <v>13.6861</v>
      </c>
      <c r="E144" s="22">
        <f>F144</f>
        <v>13.6861</v>
      </c>
      <c r="F144" s="22">
        <f>ROUND(13.6861,5)</f>
        <v>13.6861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44140</v>
      </c>
      <c r="B146" s="43"/>
      <c r="C146" s="22">
        <f>ROUND(4.47,5)</f>
        <v>4.47</v>
      </c>
      <c r="D146" s="22">
        <f>F146</f>
        <v>4.54232</v>
      </c>
      <c r="E146" s="22">
        <f>F146</f>
        <v>4.54232</v>
      </c>
      <c r="F146" s="22">
        <f>ROUND(4.54232,5)</f>
        <v>4.54232</v>
      </c>
      <c r="G146" s="20"/>
      <c r="H146" s="28"/>
    </row>
    <row r="147" spans="1:8" ht="12.75" customHeight="1">
      <c r="A147" s="42">
        <v>44231</v>
      </c>
      <c r="B147" s="43"/>
      <c r="C147" s="22">
        <f>ROUND(4.47,5)</f>
        <v>4.47</v>
      </c>
      <c r="D147" s="22">
        <f>F147</f>
        <v>4.58651</v>
      </c>
      <c r="E147" s="22">
        <f>F147</f>
        <v>4.58651</v>
      </c>
      <c r="F147" s="22">
        <f>ROUND(4.58651,5)</f>
        <v>4.58651</v>
      </c>
      <c r="G147" s="20"/>
      <c r="H147" s="28"/>
    </row>
    <row r="148" spans="1:8" ht="12.75" customHeight="1">
      <c r="A148" s="42">
        <v>44322</v>
      </c>
      <c r="B148" s="43"/>
      <c r="C148" s="22">
        <f>ROUND(4.47,5)</f>
        <v>4.47</v>
      </c>
      <c r="D148" s="22">
        <f>F148</f>
        <v>4.62194</v>
      </c>
      <c r="E148" s="22">
        <f>F148</f>
        <v>4.62194</v>
      </c>
      <c r="F148" s="22">
        <f>ROUND(4.62194,5)</f>
        <v>4.62194</v>
      </c>
      <c r="G148" s="20"/>
      <c r="H148" s="28"/>
    </row>
    <row r="149" spans="1:8" ht="12.75" customHeight="1">
      <c r="A149" s="42">
        <v>44413</v>
      </c>
      <c r="B149" s="43"/>
      <c r="C149" s="22">
        <f>ROUND(4.47,5)</f>
        <v>4.47</v>
      </c>
      <c r="D149" s="22">
        <f>F149</f>
        <v>4.65369</v>
      </c>
      <c r="E149" s="22">
        <f>F149</f>
        <v>4.65369</v>
      </c>
      <c r="F149" s="22">
        <f>ROUND(4.65369,5)</f>
        <v>4.65369</v>
      </c>
      <c r="G149" s="20"/>
      <c r="H149" s="28"/>
    </row>
    <row r="150" spans="1:8" ht="12.75" customHeight="1">
      <c r="A150" s="42">
        <v>44504</v>
      </c>
      <c r="B150" s="43"/>
      <c r="C150" s="22">
        <f>ROUND(4.47,5)</f>
        <v>4.47</v>
      </c>
      <c r="D150" s="22">
        <f>F150</f>
        <v>4.7696</v>
      </c>
      <c r="E150" s="22">
        <f>F150</f>
        <v>4.7696</v>
      </c>
      <c r="F150" s="22">
        <f>ROUND(4.7696,5)</f>
        <v>4.7696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44140</v>
      </c>
      <c r="B152" s="43"/>
      <c r="C152" s="22">
        <f>ROUND(10.975,5)</f>
        <v>10.975</v>
      </c>
      <c r="D152" s="22">
        <f>F152</f>
        <v>11.20633</v>
      </c>
      <c r="E152" s="22">
        <f>F152</f>
        <v>11.20633</v>
      </c>
      <c r="F152" s="22">
        <f>ROUND(11.20633,5)</f>
        <v>11.20633</v>
      </c>
      <c r="G152" s="20"/>
      <c r="H152" s="28"/>
    </row>
    <row r="153" spans="1:8" ht="12.75" customHeight="1">
      <c r="A153" s="42">
        <v>44231</v>
      </c>
      <c r="B153" s="43"/>
      <c r="C153" s="22">
        <f>ROUND(10.975,5)</f>
        <v>10.975</v>
      </c>
      <c r="D153" s="22">
        <f>F153</f>
        <v>11.44916</v>
      </c>
      <c r="E153" s="22">
        <f>F153</f>
        <v>11.44916</v>
      </c>
      <c r="F153" s="22">
        <f>ROUND(11.44916,5)</f>
        <v>11.44916</v>
      </c>
      <c r="G153" s="20"/>
      <c r="H153" s="28"/>
    </row>
    <row r="154" spans="1:8" ht="12.75" customHeight="1">
      <c r="A154" s="42">
        <v>44322</v>
      </c>
      <c r="B154" s="43"/>
      <c r="C154" s="22">
        <f>ROUND(10.975,5)</f>
        <v>10.975</v>
      </c>
      <c r="D154" s="22">
        <f>F154</f>
        <v>11.69253</v>
      </c>
      <c r="E154" s="22">
        <f>F154</f>
        <v>11.69253</v>
      </c>
      <c r="F154" s="22">
        <f>ROUND(11.69253,5)</f>
        <v>11.69253</v>
      </c>
      <c r="G154" s="20"/>
      <c r="H154" s="28"/>
    </row>
    <row r="155" spans="1:8" ht="12.75" customHeight="1">
      <c r="A155" s="42">
        <v>44413</v>
      </c>
      <c r="B155" s="43"/>
      <c r="C155" s="22">
        <f>ROUND(10.975,5)</f>
        <v>10.975</v>
      </c>
      <c r="D155" s="22">
        <f>F155</f>
        <v>11.9509</v>
      </c>
      <c r="E155" s="22">
        <f>F155</f>
        <v>11.9509</v>
      </c>
      <c r="F155" s="22">
        <f>ROUND(11.9509,5)</f>
        <v>11.9509</v>
      </c>
      <c r="G155" s="20"/>
      <c r="H155" s="28"/>
    </row>
    <row r="156" spans="1:8" ht="12.75" customHeight="1">
      <c r="A156" s="42">
        <v>44504</v>
      </c>
      <c r="B156" s="43"/>
      <c r="C156" s="22">
        <f>ROUND(10.975,5)</f>
        <v>10.975</v>
      </c>
      <c r="D156" s="22">
        <f>F156</f>
        <v>12.22962</v>
      </c>
      <c r="E156" s="22">
        <f>F156</f>
        <v>12.22962</v>
      </c>
      <c r="F156" s="22">
        <f>ROUND(12.22962,5)</f>
        <v>12.22962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44140</v>
      </c>
      <c r="B158" s="43"/>
      <c r="C158" s="22">
        <f>ROUND(7.41,5)</f>
        <v>7.41</v>
      </c>
      <c r="D158" s="22">
        <f>F158</f>
        <v>7.59673</v>
      </c>
      <c r="E158" s="22">
        <f>F158</f>
        <v>7.59673</v>
      </c>
      <c r="F158" s="22">
        <f>ROUND(7.59673,5)</f>
        <v>7.59673</v>
      </c>
      <c r="G158" s="20"/>
      <c r="H158" s="28"/>
    </row>
    <row r="159" spans="1:8" ht="12.75" customHeight="1">
      <c r="A159" s="42">
        <v>44231</v>
      </c>
      <c r="B159" s="43"/>
      <c r="C159" s="22">
        <f>ROUND(7.41,5)</f>
        <v>7.41</v>
      </c>
      <c r="D159" s="22">
        <f>F159</f>
        <v>7.7853</v>
      </c>
      <c r="E159" s="22">
        <f>F159</f>
        <v>7.7853</v>
      </c>
      <c r="F159" s="22">
        <f>ROUND(7.7853,5)</f>
        <v>7.7853</v>
      </c>
      <c r="G159" s="20"/>
      <c r="H159" s="28"/>
    </row>
    <row r="160" spans="1:8" ht="12.75" customHeight="1">
      <c r="A160" s="42">
        <v>44322</v>
      </c>
      <c r="B160" s="43"/>
      <c r="C160" s="22">
        <f>ROUND(7.41,5)</f>
        <v>7.41</v>
      </c>
      <c r="D160" s="22">
        <f>F160</f>
        <v>7.98887</v>
      </c>
      <c r="E160" s="22">
        <f>F160</f>
        <v>7.98887</v>
      </c>
      <c r="F160" s="22">
        <f>ROUND(7.98887,5)</f>
        <v>7.98887</v>
      </c>
      <c r="G160" s="20"/>
      <c r="H160" s="28"/>
    </row>
    <row r="161" spans="1:8" ht="12.75" customHeight="1">
      <c r="A161" s="42">
        <v>44413</v>
      </c>
      <c r="B161" s="43"/>
      <c r="C161" s="22">
        <f>ROUND(7.41,5)</f>
        <v>7.41</v>
      </c>
      <c r="D161" s="22">
        <f>F161</f>
        <v>8.20837</v>
      </c>
      <c r="E161" s="22">
        <f>F161</f>
        <v>8.20837</v>
      </c>
      <c r="F161" s="22">
        <f>ROUND(8.20837,5)</f>
        <v>8.20837</v>
      </c>
      <c r="G161" s="20"/>
      <c r="H161" s="28"/>
    </row>
    <row r="162" spans="1:8" ht="12.75" customHeight="1">
      <c r="A162" s="42">
        <v>44504</v>
      </c>
      <c r="B162" s="43"/>
      <c r="C162" s="22">
        <f>ROUND(7.41,5)</f>
        <v>7.41</v>
      </c>
      <c r="D162" s="22">
        <f>F162</f>
        <v>8.46423</v>
      </c>
      <c r="E162" s="22">
        <f>F162</f>
        <v>8.46423</v>
      </c>
      <c r="F162" s="22">
        <f>ROUND(8.46423,5)</f>
        <v>8.46423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44140</v>
      </c>
      <c r="B164" s="43"/>
      <c r="C164" s="22">
        <f>ROUND(2.91,5)</f>
        <v>2.91</v>
      </c>
      <c r="D164" s="22">
        <f>F164</f>
        <v>306.95953</v>
      </c>
      <c r="E164" s="22">
        <f>F164</f>
        <v>306.95953</v>
      </c>
      <c r="F164" s="22">
        <f>ROUND(306.95953,5)</f>
        <v>306.95953</v>
      </c>
      <c r="G164" s="20"/>
      <c r="H164" s="28"/>
    </row>
    <row r="165" spans="1:8" ht="12.75" customHeight="1">
      <c r="A165" s="42">
        <v>44231</v>
      </c>
      <c r="B165" s="43"/>
      <c r="C165" s="22">
        <f>ROUND(2.91,5)</f>
        <v>2.91</v>
      </c>
      <c r="D165" s="22">
        <f>F165</f>
        <v>302.48463</v>
      </c>
      <c r="E165" s="22">
        <f>F165</f>
        <v>302.48463</v>
      </c>
      <c r="F165" s="22">
        <f>ROUND(302.48463,5)</f>
        <v>302.48463</v>
      </c>
      <c r="G165" s="20"/>
      <c r="H165" s="28"/>
    </row>
    <row r="166" spans="1:8" ht="12.75" customHeight="1">
      <c r="A166" s="42">
        <v>44322</v>
      </c>
      <c r="B166" s="43"/>
      <c r="C166" s="22">
        <f>ROUND(2.91,5)</f>
        <v>2.91</v>
      </c>
      <c r="D166" s="22">
        <f>F166</f>
        <v>305.8001</v>
      </c>
      <c r="E166" s="22">
        <f>F166</f>
        <v>305.8001</v>
      </c>
      <c r="F166" s="22">
        <f>ROUND(305.8001,5)</f>
        <v>305.8001</v>
      </c>
      <c r="G166" s="20"/>
      <c r="H166" s="28"/>
    </row>
    <row r="167" spans="1:8" ht="12.75" customHeight="1">
      <c r="A167" s="42">
        <v>44413</v>
      </c>
      <c r="B167" s="43"/>
      <c r="C167" s="22">
        <f>ROUND(2.91,5)</f>
        <v>2.91</v>
      </c>
      <c r="D167" s="22">
        <f>F167</f>
        <v>301.31288</v>
      </c>
      <c r="E167" s="22">
        <f>F167</f>
        <v>301.31288</v>
      </c>
      <c r="F167" s="22">
        <f>ROUND(301.31288,5)</f>
        <v>301.31288</v>
      </c>
      <c r="G167" s="20"/>
      <c r="H167" s="28"/>
    </row>
    <row r="168" spans="1:8" ht="12.75" customHeight="1">
      <c r="A168" s="42">
        <v>44504</v>
      </c>
      <c r="B168" s="43"/>
      <c r="C168" s="22">
        <f>ROUND(2.91,5)</f>
        <v>2.91</v>
      </c>
      <c r="D168" s="22">
        <f>F168</f>
        <v>304.40839</v>
      </c>
      <c r="E168" s="22">
        <f>F168</f>
        <v>304.40839</v>
      </c>
      <c r="F168" s="22">
        <f>ROUND(304.40839,5)</f>
        <v>304.40839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44140</v>
      </c>
      <c r="B170" s="43"/>
      <c r="C170" s="22">
        <f>ROUND(4.815,5)</f>
        <v>4.815</v>
      </c>
      <c r="D170" s="22">
        <f>F170</f>
        <v>207.98023</v>
      </c>
      <c r="E170" s="22">
        <f>F170</f>
        <v>207.98023</v>
      </c>
      <c r="F170" s="22">
        <f>ROUND(207.98023,5)</f>
        <v>207.98023</v>
      </c>
      <c r="G170" s="20"/>
      <c r="H170" s="28"/>
    </row>
    <row r="171" spans="1:8" ht="12.75" customHeight="1">
      <c r="A171" s="42">
        <v>44231</v>
      </c>
      <c r="B171" s="43"/>
      <c r="C171" s="22">
        <f>ROUND(4.815,5)</f>
        <v>4.815</v>
      </c>
      <c r="D171" s="22">
        <f>F171</f>
        <v>206.0876</v>
      </c>
      <c r="E171" s="22">
        <f>F171</f>
        <v>206.0876</v>
      </c>
      <c r="F171" s="22">
        <f>ROUND(206.0876,5)</f>
        <v>206.0876</v>
      </c>
      <c r="G171" s="20"/>
      <c r="H171" s="28"/>
    </row>
    <row r="172" spans="1:8" ht="12.75" customHeight="1">
      <c r="A172" s="42">
        <v>44322</v>
      </c>
      <c r="B172" s="43"/>
      <c r="C172" s="22">
        <f>ROUND(4.815,5)</f>
        <v>4.815</v>
      </c>
      <c r="D172" s="22">
        <f>F172</f>
        <v>208.34616</v>
      </c>
      <c r="E172" s="22">
        <f>F172</f>
        <v>208.34616</v>
      </c>
      <c r="F172" s="22">
        <f>ROUND(208.34616,5)</f>
        <v>208.34616</v>
      </c>
      <c r="G172" s="20"/>
      <c r="H172" s="28"/>
    </row>
    <row r="173" spans="1:8" ht="12.75" customHeight="1">
      <c r="A173" s="42">
        <v>44413</v>
      </c>
      <c r="B173" s="43"/>
      <c r="C173" s="22">
        <f>ROUND(4.815,5)</f>
        <v>4.815</v>
      </c>
      <c r="D173" s="22">
        <f>F173</f>
        <v>206.47994</v>
      </c>
      <c r="E173" s="22">
        <f>F173</f>
        <v>206.47994</v>
      </c>
      <c r="F173" s="22">
        <f>ROUND(206.47994,5)</f>
        <v>206.47994</v>
      </c>
      <c r="G173" s="20"/>
      <c r="H173" s="28"/>
    </row>
    <row r="174" spans="1:8" ht="12.75" customHeight="1">
      <c r="A174" s="42">
        <v>44504</v>
      </c>
      <c r="B174" s="43"/>
      <c r="C174" s="22">
        <f>ROUND(4.815,5)</f>
        <v>4.815</v>
      </c>
      <c r="D174" s="22">
        <f>F174</f>
        <v>208.6019</v>
      </c>
      <c r="E174" s="22">
        <f>F174</f>
        <v>208.6019</v>
      </c>
      <c r="F174" s="22">
        <f>ROUND(208.6019,5)</f>
        <v>208.6019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44140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44231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44322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44413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44504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44140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44231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44322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44413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44504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44140</v>
      </c>
      <c r="B190" s="43"/>
      <c r="C190" s="22">
        <f>ROUND(3.49,5)</f>
        <v>3.49</v>
      </c>
      <c r="D190" s="22">
        <f>F190</f>
        <v>3.26237</v>
      </c>
      <c r="E190" s="22">
        <f>F190</f>
        <v>3.26237</v>
      </c>
      <c r="F190" s="22">
        <f>ROUND(3.26237,5)</f>
        <v>3.26237</v>
      </c>
      <c r="G190" s="20"/>
      <c r="H190" s="28"/>
    </row>
    <row r="191" spans="1:8" ht="12.75" customHeight="1">
      <c r="A191" s="42">
        <v>44231</v>
      </c>
      <c r="B191" s="43"/>
      <c r="C191" s="22">
        <f>ROUND(3.49,5)</f>
        <v>3.49</v>
      </c>
      <c r="D191" s="22">
        <f>F191</f>
        <v>1.49121</v>
      </c>
      <c r="E191" s="22">
        <f>F191</f>
        <v>1.49121</v>
      </c>
      <c r="F191" s="22">
        <f>ROUND(1.49121,5)</f>
        <v>1.49121</v>
      </c>
      <c r="G191" s="20"/>
      <c r="H191" s="28"/>
    </row>
    <row r="192" spans="1:8" ht="12.75" customHeight="1">
      <c r="A192" s="42">
        <v>44322</v>
      </c>
      <c r="B192" s="43"/>
      <c r="C192" s="22">
        <f>ROUND(3.49,5)</f>
        <v>3.49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44413</v>
      </c>
      <c r="B193" s="43"/>
      <c r="C193" s="22">
        <f>ROUND(3.49,5)</f>
        <v>3.49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44504</v>
      </c>
      <c r="B194" s="43"/>
      <c r="C194" s="22">
        <f>ROUND(3.49,5)</f>
        <v>3.49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44140</v>
      </c>
      <c r="B196" s="43"/>
      <c r="C196" s="22">
        <f>ROUND(10.855,5)</f>
        <v>10.855</v>
      </c>
      <c r="D196" s="22">
        <f>F196</f>
        <v>11.05868</v>
      </c>
      <c r="E196" s="22">
        <f>F196</f>
        <v>11.05868</v>
      </c>
      <c r="F196" s="22">
        <f>ROUND(11.05868,5)</f>
        <v>11.05868</v>
      </c>
      <c r="G196" s="20"/>
      <c r="H196" s="28"/>
    </row>
    <row r="197" spans="1:8" ht="12.75" customHeight="1">
      <c r="A197" s="42">
        <v>44231</v>
      </c>
      <c r="B197" s="43"/>
      <c r="C197" s="22">
        <f>ROUND(10.855,5)</f>
        <v>10.855</v>
      </c>
      <c r="D197" s="22">
        <f>F197</f>
        <v>11.26677</v>
      </c>
      <c r="E197" s="22">
        <f>F197</f>
        <v>11.26677</v>
      </c>
      <c r="F197" s="22">
        <f>ROUND(11.26677,5)</f>
        <v>11.26677</v>
      </c>
      <c r="G197" s="20"/>
      <c r="H197" s="28"/>
    </row>
    <row r="198" spans="1:8" ht="12.75" customHeight="1">
      <c r="A198" s="42">
        <v>44322</v>
      </c>
      <c r="B198" s="43"/>
      <c r="C198" s="22">
        <f>ROUND(10.855,5)</f>
        <v>10.855</v>
      </c>
      <c r="D198" s="22">
        <f>F198</f>
        <v>11.48158</v>
      </c>
      <c r="E198" s="22">
        <f>F198</f>
        <v>11.48158</v>
      </c>
      <c r="F198" s="22">
        <f>ROUND(11.48158,5)</f>
        <v>11.48158</v>
      </c>
      <c r="G198" s="20"/>
      <c r="H198" s="28"/>
    </row>
    <row r="199" spans="1:8" ht="12.75" customHeight="1">
      <c r="A199" s="42">
        <v>44413</v>
      </c>
      <c r="B199" s="43"/>
      <c r="C199" s="22">
        <f>ROUND(10.855,5)</f>
        <v>10.855</v>
      </c>
      <c r="D199" s="22">
        <f>F199</f>
        <v>11.70446</v>
      </c>
      <c r="E199" s="22">
        <f>F199</f>
        <v>11.70446</v>
      </c>
      <c r="F199" s="22">
        <f>ROUND(11.70446,5)</f>
        <v>11.70446</v>
      </c>
      <c r="G199" s="20"/>
      <c r="H199" s="28"/>
    </row>
    <row r="200" spans="1:8" ht="12.75" customHeight="1">
      <c r="A200" s="42">
        <v>44504</v>
      </c>
      <c r="B200" s="43"/>
      <c r="C200" s="22">
        <f>ROUND(10.855,5)</f>
        <v>10.855</v>
      </c>
      <c r="D200" s="22">
        <f>F200</f>
        <v>11.94423</v>
      </c>
      <c r="E200" s="22">
        <f>F200</f>
        <v>11.94423</v>
      </c>
      <c r="F200" s="22">
        <f>ROUND(11.94423,5)</f>
        <v>11.94423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44140</v>
      </c>
      <c r="B202" s="43"/>
      <c r="C202" s="22">
        <f>ROUND(4.4,5)</f>
        <v>4.4</v>
      </c>
      <c r="D202" s="22">
        <f>F202</f>
        <v>180.56296</v>
      </c>
      <c r="E202" s="22">
        <f>F202</f>
        <v>180.56296</v>
      </c>
      <c r="F202" s="22">
        <f>ROUND(180.56296,5)</f>
        <v>180.56296</v>
      </c>
      <c r="G202" s="20"/>
      <c r="H202" s="28"/>
    </row>
    <row r="203" spans="1:8" ht="12.75" customHeight="1">
      <c r="A203" s="42">
        <v>44231</v>
      </c>
      <c r="B203" s="43"/>
      <c r="C203" s="22">
        <f>ROUND(4.4,5)</f>
        <v>4.4</v>
      </c>
      <c r="D203" s="22">
        <f>F203</f>
        <v>182.50909</v>
      </c>
      <c r="E203" s="22">
        <f>F203</f>
        <v>182.50909</v>
      </c>
      <c r="F203" s="22">
        <f>ROUND(182.50909,5)</f>
        <v>182.50909</v>
      </c>
      <c r="G203" s="20"/>
      <c r="H203" s="28"/>
    </row>
    <row r="204" spans="1:8" ht="12.75" customHeight="1">
      <c r="A204" s="42">
        <v>44322</v>
      </c>
      <c r="B204" s="43"/>
      <c r="C204" s="22">
        <f>ROUND(4.4,5)</f>
        <v>4.4</v>
      </c>
      <c r="D204" s="22">
        <f>F204</f>
        <v>181.81982</v>
      </c>
      <c r="E204" s="22">
        <f>F204</f>
        <v>181.81982</v>
      </c>
      <c r="F204" s="22">
        <f>ROUND(181.81982,5)</f>
        <v>181.81982</v>
      </c>
      <c r="G204" s="20"/>
      <c r="H204" s="28"/>
    </row>
    <row r="205" spans="1:8" ht="12.75" customHeight="1">
      <c r="A205" s="42">
        <v>44413</v>
      </c>
      <c r="B205" s="43"/>
      <c r="C205" s="22">
        <f>ROUND(4.4,5)</f>
        <v>4.4</v>
      </c>
      <c r="D205" s="22">
        <f>F205</f>
        <v>183.86822</v>
      </c>
      <c r="E205" s="22">
        <f>F205</f>
        <v>183.86822</v>
      </c>
      <c r="F205" s="22">
        <f>ROUND(183.86822,5)</f>
        <v>183.86822</v>
      </c>
      <c r="G205" s="20"/>
      <c r="H205" s="28"/>
    </row>
    <row r="206" spans="1:8" ht="12.75" customHeight="1">
      <c r="A206" s="42">
        <v>44504</v>
      </c>
      <c r="B206" s="43"/>
      <c r="C206" s="22">
        <f>ROUND(4.4,5)</f>
        <v>4.4</v>
      </c>
      <c r="D206" s="22">
        <f>F206</f>
        <v>183.044</v>
      </c>
      <c r="E206" s="22">
        <f>F206</f>
        <v>183.044</v>
      </c>
      <c r="F206" s="22">
        <f>ROUND(183.044,5)</f>
        <v>183.044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44140</v>
      </c>
      <c r="B208" s="43"/>
      <c r="C208" s="22">
        <f>ROUND(2.14,5)</f>
        <v>2.14</v>
      </c>
      <c r="D208" s="22">
        <f>F208</f>
        <v>166.91182</v>
      </c>
      <c r="E208" s="22">
        <f>F208</f>
        <v>166.91182</v>
      </c>
      <c r="F208" s="22">
        <f>ROUND(166.91182,5)</f>
        <v>166.91182</v>
      </c>
      <c r="G208" s="20"/>
      <c r="H208" s="28"/>
    </row>
    <row r="209" spans="1:8" ht="12.75" customHeight="1">
      <c r="A209" s="42">
        <v>44231</v>
      </c>
      <c r="B209" s="43"/>
      <c r="C209" s="22">
        <f>ROUND(2.14,5)</f>
        <v>2.14</v>
      </c>
      <c r="D209" s="22">
        <f>F209</f>
        <v>166.43267</v>
      </c>
      <c r="E209" s="22">
        <f>F209</f>
        <v>166.43267</v>
      </c>
      <c r="F209" s="22">
        <f>ROUND(166.43267,5)</f>
        <v>166.43267</v>
      </c>
      <c r="G209" s="20"/>
      <c r="H209" s="28"/>
    </row>
    <row r="210" spans="1:8" ht="12.75" customHeight="1">
      <c r="A210" s="42">
        <v>44322</v>
      </c>
      <c r="B210" s="43"/>
      <c r="C210" s="22">
        <f>ROUND(2.14,5)</f>
        <v>2.14</v>
      </c>
      <c r="D210" s="22">
        <f>F210</f>
        <v>168.25672</v>
      </c>
      <c r="E210" s="22">
        <f>F210</f>
        <v>168.25672</v>
      </c>
      <c r="F210" s="22">
        <f>ROUND(168.25672,5)</f>
        <v>168.25672</v>
      </c>
      <c r="G210" s="20"/>
      <c r="H210" s="28"/>
    </row>
    <row r="211" spans="1:8" ht="12.75" customHeight="1">
      <c r="A211" s="42">
        <v>44413</v>
      </c>
      <c r="B211" s="43"/>
      <c r="C211" s="22">
        <f>ROUND(2.14,5)</f>
        <v>2.14</v>
      </c>
      <c r="D211" s="22">
        <f>F211</f>
        <v>167.84118</v>
      </c>
      <c r="E211" s="22">
        <f>F211</f>
        <v>167.84118</v>
      </c>
      <c r="F211" s="22">
        <f>ROUND(167.84118,5)</f>
        <v>167.84118</v>
      </c>
      <c r="G211" s="20"/>
      <c r="H211" s="28"/>
    </row>
    <row r="212" spans="1:8" ht="12.75" customHeight="1">
      <c r="A212" s="42">
        <v>44504</v>
      </c>
      <c r="B212" s="43"/>
      <c r="C212" s="22">
        <f>ROUND(2.14,5)</f>
        <v>2.14</v>
      </c>
      <c r="D212" s="22">
        <f>F212</f>
        <v>169.56621</v>
      </c>
      <c r="E212" s="22">
        <f>F212</f>
        <v>169.56621</v>
      </c>
      <c r="F212" s="22">
        <f>ROUND(169.56621,5)</f>
        <v>169.56621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44140</v>
      </c>
      <c r="B214" s="43"/>
      <c r="C214" s="22">
        <f>ROUND(9.745,5)</f>
        <v>9.745</v>
      </c>
      <c r="D214" s="22">
        <f>F214</f>
        <v>9.95229</v>
      </c>
      <c r="E214" s="22">
        <f>F214</f>
        <v>9.95229</v>
      </c>
      <c r="F214" s="22">
        <f>ROUND(9.95229,5)</f>
        <v>9.95229</v>
      </c>
      <c r="G214" s="20"/>
      <c r="H214" s="28"/>
    </row>
    <row r="215" spans="1:8" ht="12.75" customHeight="1">
      <c r="A215" s="42">
        <v>44231</v>
      </c>
      <c r="B215" s="43"/>
      <c r="C215" s="22">
        <f>ROUND(9.745,5)</f>
        <v>9.745</v>
      </c>
      <c r="D215" s="22">
        <f>F215</f>
        <v>10.16823</v>
      </c>
      <c r="E215" s="22">
        <f>F215</f>
        <v>10.16823</v>
      </c>
      <c r="F215" s="22">
        <f>ROUND(10.16823,5)</f>
        <v>10.16823</v>
      </c>
      <c r="G215" s="20"/>
      <c r="H215" s="28"/>
    </row>
    <row r="216" spans="1:8" ht="12.75" customHeight="1">
      <c r="A216" s="42">
        <v>44322</v>
      </c>
      <c r="B216" s="43"/>
      <c r="C216" s="22">
        <f>ROUND(9.745,5)</f>
        <v>9.745</v>
      </c>
      <c r="D216" s="22">
        <f>F216</f>
        <v>10.38588</v>
      </c>
      <c r="E216" s="22">
        <f>F216</f>
        <v>10.38588</v>
      </c>
      <c r="F216" s="22">
        <f>ROUND(10.38588,5)</f>
        <v>10.38588</v>
      </c>
      <c r="G216" s="20"/>
      <c r="H216" s="28"/>
    </row>
    <row r="217" spans="1:8" ht="12.75" customHeight="1">
      <c r="A217" s="42">
        <v>44413</v>
      </c>
      <c r="B217" s="43"/>
      <c r="C217" s="22">
        <f>ROUND(9.745,5)</f>
        <v>9.745</v>
      </c>
      <c r="D217" s="22">
        <f>F217</f>
        <v>10.6173</v>
      </c>
      <c r="E217" s="22">
        <f>F217</f>
        <v>10.6173</v>
      </c>
      <c r="F217" s="22">
        <f>ROUND(10.6173,5)</f>
        <v>10.6173</v>
      </c>
      <c r="G217" s="20"/>
      <c r="H217" s="28"/>
    </row>
    <row r="218" spans="1:8" ht="12.75" customHeight="1">
      <c r="A218" s="42">
        <v>44504</v>
      </c>
      <c r="B218" s="43"/>
      <c r="C218" s="22">
        <f>ROUND(9.745,5)</f>
        <v>9.745</v>
      </c>
      <c r="D218" s="22">
        <f>F218</f>
        <v>10.87203</v>
      </c>
      <c r="E218" s="22">
        <f>F218</f>
        <v>10.87203</v>
      </c>
      <c r="F218" s="22">
        <f>ROUND(10.87203,5)</f>
        <v>10.87203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44140</v>
      </c>
      <c r="B220" s="43"/>
      <c r="C220" s="22">
        <f>ROUND(11.125,5)</f>
        <v>11.125</v>
      </c>
      <c r="D220" s="22">
        <f>F220</f>
        <v>11.32473</v>
      </c>
      <c r="E220" s="22">
        <f>F220</f>
        <v>11.32473</v>
      </c>
      <c r="F220" s="22">
        <f>ROUND(11.32473,5)</f>
        <v>11.32473</v>
      </c>
      <c r="G220" s="20"/>
      <c r="H220" s="28"/>
    </row>
    <row r="221" spans="1:8" ht="12.75" customHeight="1">
      <c r="A221" s="42">
        <v>44231</v>
      </c>
      <c r="B221" s="43"/>
      <c r="C221" s="22">
        <f>ROUND(11.125,5)</f>
        <v>11.125</v>
      </c>
      <c r="D221" s="22">
        <f>F221</f>
        <v>11.53306</v>
      </c>
      <c r="E221" s="22">
        <f>F221</f>
        <v>11.53306</v>
      </c>
      <c r="F221" s="22">
        <f>ROUND(11.53306,5)</f>
        <v>11.53306</v>
      </c>
      <c r="G221" s="20"/>
      <c r="H221" s="28"/>
    </row>
    <row r="222" spans="1:8" ht="12.75" customHeight="1">
      <c r="A222" s="42">
        <v>44322</v>
      </c>
      <c r="B222" s="43"/>
      <c r="C222" s="22">
        <f>ROUND(11.125,5)</f>
        <v>11.125</v>
      </c>
      <c r="D222" s="22">
        <f>F222</f>
        <v>11.74039</v>
      </c>
      <c r="E222" s="22">
        <f>F222</f>
        <v>11.74039</v>
      </c>
      <c r="F222" s="22">
        <f>ROUND(11.74039,5)</f>
        <v>11.74039</v>
      </c>
      <c r="G222" s="20"/>
      <c r="H222" s="28"/>
    </row>
    <row r="223" spans="1:8" ht="12.75" customHeight="1">
      <c r="A223" s="42">
        <v>44413</v>
      </c>
      <c r="B223" s="43"/>
      <c r="C223" s="22">
        <f>ROUND(11.125,5)</f>
        <v>11.125</v>
      </c>
      <c r="D223" s="22">
        <f>F223</f>
        <v>11.95879</v>
      </c>
      <c r="E223" s="22">
        <f>F223</f>
        <v>11.95879</v>
      </c>
      <c r="F223" s="22">
        <f>ROUND(11.95879,5)</f>
        <v>11.95879</v>
      </c>
      <c r="G223" s="20"/>
      <c r="H223" s="28"/>
    </row>
    <row r="224" spans="1:8" ht="12.75" customHeight="1">
      <c r="A224" s="42">
        <v>44504</v>
      </c>
      <c r="B224" s="43"/>
      <c r="C224" s="22">
        <f>ROUND(11.125,5)</f>
        <v>11.125</v>
      </c>
      <c r="D224" s="22">
        <f>F224</f>
        <v>12.1926</v>
      </c>
      <c r="E224" s="22">
        <f>F224</f>
        <v>12.1926</v>
      </c>
      <c r="F224" s="22">
        <f>ROUND(12.1926,5)</f>
        <v>12.1926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44140</v>
      </c>
      <c r="B226" s="43"/>
      <c r="C226" s="22">
        <f>ROUND(11.54,5)</f>
        <v>11.54</v>
      </c>
      <c r="D226" s="22">
        <f>F226</f>
        <v>11.75931</v>
      </c>
      <c r="E226" s="22">
        <f>F226</f>
        <v>11.75931</v>
      </c>
      <c r="F226" s="22">
        <f>ROUND(11.75931,5)</f>
        <v>11.75931</v>
      </c>
      <c r="G226" s="20"/>
      <c r="H226" s="28"/>
    </row>
    <row r="227" spans="1:8" ht="12.75" customHeight="1">
      <c r="A227" s="42">
        <v>44231</v>
      </c>
      <c r="B227" s="43"/>
      <c r="C227" s="22">
        <f>ROUND(11.54,5)</f>
        <v>11.54</v>
      </c>
      <c r="D227" s="22">
        <f>F227</f>
        <v>11.98996</v>
      </c>
      <c r="E227" s="22">
        <f>F227</f>
        <v>11.98996</v>
      </c>
      <c r="F227" s="22">
        <f>ROUND(11.98996,5)</f>
        <v>11.98996</v>
      </c>
      <c r="G227" s="20"/>
      <c r="H227" s="28"/>
    </row>
    <row r="228" spans="1:8" ht="12.75" customHeight="1">
      <c r="A228" s="42">
        <v>44322</v>
      </c>
      <c r="B228" s="43"/>
      <c r="C228" s="22">
        <f>ROUND(11.54,5)</f>
        <v>11.54</v>
      </c>
      <c r="D228" s="22">
        <f>F228</f>
        <v>12.22033</v>
      </c>
      <c r="E228" s="22">
        <f>F228</f>
        <v>12.22033</v>
      </c>
      <c r="F228" s="22">
        <f>ROUND(12.22033,5)</f>
        <v>12.22033</v>
      </c>
      <c r="G228" s="20"/>
      <c r="H228" s="28"/>
    </row>
    <row r="229" spans="1:8" ht="12.75" customHeight="1">
      <c r="A229" s="42">
        <v>44413</v>
      </c>
      <c r="B229" s="43"/>
      <c r="C229" s="22">
        <f>ROUND(11.54,5)</f>
        <v>11.54</v>
      </c>
      <c r="D229" s="22">
        <f>F229</f>
        <v>12.46463</v>
      </c>
      <c r="E229" s="22">
        <f>F229</f>
        <v>12.46463</v>
      </c>
      <c r="F229" s="22">
        <f>ROUND(12.46463,5)</f>
        <v>12.46463</v>
      </c>
      <c r="G229" s="20"/>
      <c r="H229" s="28"/>
    </row>
    <row r="230" spans="1:8" ht="12.75" customHeight="1">
      <c r="A230" s="42">
        <v>44504</v>
      </c>
      <c r="B230" s="43"/>
      <c r="C230" s="22">
        <f>ROUND(11.54,5)</f>
        <v>11.54</v>
      </c>
      <c r="D230" s="22">
        <f>F230</f>
        <v>12.72623</v>
      </c>
      <c r="E230" s="22">
        <f>F230</f>
        <v>12.72623</v>
      </c>
      <c r="F230" s="22">
        <f>ROUND(12.72623,5)</f>
        <v>12.72623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44140</v>
      </c>
      <c r="B232" s="43"/>
      <c r="C232" s="23">
        <f>ROUND(718.135,3)</f>
        <v>718.135</v>
      </c>
      <c r="D232" s="23">
        <f>F232</f>
        <v>724.624</v>
      </c>
      <c r="E232" s="23">
        <f>F232</f>
        <v>724.624</v>
      </c>
      <c r="F232" s="23">
        <f>ROUND(724.624,3)</f>
        <v>724.624</v>
      </c>
      <c r="G232" s="20"/>
      <c r="H232" s="28"/>
    </row>
    <row r="233" spans="1:8" ht="12.75" customHeight="1">
      <c r="A233" s="42">
        <v>44231</v>
      </c>
      <c r="B233" s="43"/>
      <c r="C233" s="23">
        <f>ROUND(718.135,3)</f>
        <v>718.135</v>
      </c>
      <c r="D233" s="23">
        <f>F233</f>
        <v>732.248</v>
      </c>
      <c r="E233" s="23">
        <f>F233</f>
        <v>732.248</v>
      </c>
      <c r="F233" s="23">
        <f>ROUND(732.248,3)</f>
        <v>732.248</v>
      </c>
      <c r="G233" s="20"/>
      <c r="H233" s="28"/>
    </row>
    <row r="234" spans="1:8" ht="12.75" customHeight="1">
      <c r="A234" s="42">
        <v>44322</v>
      </c>
      <c r="B234" s="43"/>
      <c r="C234" s="23">
        <f>ROUND(718.135,3)</f>
        <v>718.135</v>
      </c>
      <c r="D234" s="23">
        <f>F234</f>
        <v>740.092</v>
      </c>
      <c r="E234" s="23">
        <f>F234</f>
        <v>740.092</v>
      </c>
      <c r="F234" s="23">
        <f>ROUND(740.092,3)</f>
        <v>740.092</v>
      </c>
      <c r="G234" s="20"/>
      <c r="H234" s="28"/>
    </row>
    <row r="235" spans="1:8" ht="12.75" customHeight="1">
      <c r="A235" s="42">
        <v>44413</v>
      </c>
      <c r="B235" s="43"/>
      <c r="C235" s="23">
        <f>ROUND(718.135,3)</f>
        <v>718.135</v>
      </c>
      <c r="D235" s="23">
        <f>F235</f>
        <v>748.167</v>
      </c>
      <c r="E235" s="23">
        <f>F235</f>
        <v>748.167</v>
      </c>
      <c r="F235" s="23">
        <f>ROUND(748.167,3)</f>
        <v>748.167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44140</v>
      </c>
      <c r="B237" s="43"/>
      <c r="C237" s="23">
        <f>ROUND(740.466,3)</f>
        <v>740.466</v>
      </c>
      <c r="D237" s="23">
        <f>F237</f>
        <v>747.157</v>
      </c>
      <c r="E237" s="23">
        <f>F237</f>
        <v>747.157</v>
      </c>
      <c r="F237" s="23">
        <f>ROUND(747.157,3)</f>
        <v>747.157</v>
      </c>
      <c r="G237" s="20"/>
      <c r="H237" s="28"/>
    </row>
    <row r="238" spans="1:8" ht="12.75" customHeight="1">
      <c r="A238" s="42">
        <v>44231</v>
      </c>
      <c r="B238" s="43"/>
      <c r="C238" s="23">
        <f>ROUND(740.466,3)</f>
        <v>740.466</v>
      </c>
      <c r="D238" s="23">
        <f>F238</f>
        <v>755.018</v>
      </c>
      <c r="E238" s="23">
        <f>F238</f>
        <v>755.018</v>
      </c>
      <c r="F238" s="23">
        <f>ROUND(755.018,3)</f>
        <v>755.018</v>
      </c>
      <c r="G238" s="20"/>
      <c r="H238" s="28"/>
    </row>
    <row r="239" spans="1:8" ht="12.75" customHeight="1">
      <c r="A239" s="42">
        <v>44322</v>
      </c>
      <c r="B239" s="43"/>
      <c r="C239" s="23">
        <f>ROUND(740.466,3)</f>
        <v>740.466</v>
      </c>
      <c r="D239" s="23">
        <f>F239</f>
        <v>763.106</v>
      </c>
      <c r="E239" s="23">
        <f>F239</f>
        <v>763.106</v>
      </c>
      <c r="F239" s="23">
        <f>ROUND(763.106,3)</f>
        <v>763.106</v>
      </c>
      <c r="G239" s="20"/>
      <c r="H239" s="28"/>
    </row>
    <row r="240" spans="1:8" ht="12.75" customHeight="1">
      <c r="A240" s="42">
        <v>44413</v>
      </c>
      <c r="B240" s="43"/>
      <c r="C240" s="23">
        <f>ROUND(740.466,3)</f>
        <v>740.466</v>
      </c>
      <c r="D240" s="23">
        <f>F240</f>
        <v>771.431</v>
      </c>
      <c r="E240" s="23">
        <f>F240</f>
        <v>771.431</v>
      </c>
      <c r="F240" s="23">
        <f>ROUND(771.431,3)</f>
        <v>771.431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44140</v>
      </c>
      <c r="B242" s="43"/>
      <c r="C242" s="23">
        <f>ROUND(807.193,3)</f>
        <v>807.193</v>
      </c>
      <c r="D242" s="23">
        <f>F242</f>
        <v>814.487</v>
      </c>
      <c r="E242" s="23">
        <f>F242</f>
        <v>814.487</v>
      </c>
      <c r="F242" s="23">
        <f>ROUND(814.487,3)</f>
        <v>814.487</v>
      </c>
      <c r="G242" s="20"/>
      <c r="H242" s="28"/>
    </row>
    <row r="243" spans="1:8" ht="12.75" customHeight="1">
      <c r="A243" s="42">
        <v>44231</v>
      </c>
      <c r="B243" s="43"/>
      <c r="C243" s="23">
        <f>ROUND(807.193,3)</f>
        <v>807.193</v>
      </c>
      <c r="D243" s="23">
        <f>F243</f>
        <v>823.056</v>
      </c>
      <c r="E243" s="23">
        <f>F243</f>
        <v>823.056</v>
      </c>
      <c r="F243" s="23">
        <f>ROUND(823.056,3)</f>
        <v>823.056</v>
      </c>
      <c r="G243" s="20"/>
      <c r="H243" s="28"/>
    </row>
    <row r="244" spans="1:8" ht="12.75" customHeight="1">
      <c r="A244" s="42">
        <v>44322</v>
      </c>
      <c r="B244" s="43"/>
      <c r="C244" s="23">
        <f>ROUND(807.193,3)</f>
        <v>807.193</v>
      </c>
      <c r="D244" s="23">
        <f>F244</f>
        <v>831.873</v>
      </c>
      <c r="E244" s="23">
        <f>F244</f>
        <v>831.873</v>
      </c>
      <c r="F244" s="23">
        <f>ROUND(831.873,3)</f>
        <v>831.873</v>
      </c>
      <c r="G244" s="20"/>
      <c r="H244" s="28"/>
    </row>
    <row r="245" spans="1:8" ht="12.75" customHeight="1">
      <c r="A245" s="42">
        <v>44413</v>
      </c>
      <c r="B245" s="43"/>
      <c r="C245" s="23">
        <f>ROUND(807.193,3)</f>
        <v>807.193</v>
      </c>
      <c r="D245" s="23">
        <f>F245</f>
        <v>840.949</v>
      </c>
      <c r="E245" s="23">
        <f>F245</f>
        <v>840.949</v>
      </c>
      <c r="F245" s="23">
        <f>ROUND(840.949,3)</f>
        <v>840.949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44140</v>
      </c>
      <c r="B247" s="43"/>
      <c r="C247" s="23">
        <f>ROUND(705.06,3)</f>
        <v>705.06</v>
      </c>
      <c r="D247" s="23">
        <f>F247</f>
        <v>711.431</v>
      </c>
      <c r="E247" s="23">
        <f>F247</f>
        <v>711.431</v>
      </c>
      <c r="F247" s="23">
        <f>ROUND(711.431,3)</f>
        <v>711.431</v>
      </c>
      <c r="G247" s="20"/>
      <c r="H247" s="28"/>
    </row>
    <row r="248" spans="1:8" ht="12.75" customHeight="1">
      <c r="A248" s="42">
        <v>44231</v>
      </c>
      <c r="B248" s="43"/>
      <c r="C248" s="23">
        <f>ROUND(705.06,3)</f>
        <v>705.06</v>
      </c>
      <c r="D248" s="23">
        <f>F248</f>
        <v>718.916</v>
      </c>
      <c r="E248" s="23">
        <f>F248</f>
        <v>718.916</v>
      </c>
      <c r="F248" s="23">
        <f>ROUND(718.916,3)</f>
        <v>718.916</v>
      </c>
      <c r="G248" s="20"/>
      <c r="H248" s="28"/>
    </row>
    <row r="249" spans="1:8" ht="12.75" customHeight="1">
      <c r="A249" s="42">
        <v>44322</v>
      </c>
      <c r="B249" s="43"/>
      <c r="C249" s="23">
        <f>ROUND(705.06,3)</f>
        <v>705.06</v>
      </c>
      <c r="D249" s="23">
        <f>F249</f>
        <v>726.617</v>
      </c>
      <c r="E249" s="23">
        <f>F249</f>
        <v>726.617</v>
      </c>
      <c r="F249" s="23">
        <f>ROUND(726.617,3)</f>
        <v>726.617</v>
      </c>
      <c r="G249" s="20"/>
      <c r="H249" s="28"/>
    </row>
    <row r="250" spans="1:8" ht="12.75" customHeight="1">
      <c r="A250" s="42">
        <v>44413</v>
      </c>
      <c r="B250" s="43"/>
      <c r="C250" s="23">
        <f>ROUND(705.06,3)</f>
        <v>705.06</v>
      </c>
      <c r="D250" s="23">
        <f>F250</f>
        <v>734.545</v>
      </c>
      <c r="E250" s="23">
        <f>F250</f>
        <v>734.545</v>
      </c>
      <c r="F250" s="23">
        <f>ROUND(734.545,3)</f>
        <v>734.545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44140</v>
      </c>
      <c r="B252" s="43"/>
      <c r="C252" s="23">
        <f>ROUND(249.367189357079,3)</f>
        <v>249.367</v>
      </c>
      <c r="D252" s="23">
        <f>F252</f>
        <v>251.679</v>
      </c>
      <c r="E252" s="23">
        <f>F252</f>
        <v>251.679</v>
      </c>
      <c r="F252" s="23">
        <f>ROUND(251.679,3)</f>
        <v>251.679</v>
      </c>
      <c r="G252" s="20"/>
      <c r="H252" s="28"/>
    </row>
    <row r="253" spans="1:8" ht="12.75" customHeight="1">
      <c r="A253" s="42">
        <v>44231</v>
      </c>
      <c r="B253" s="43"/>
      <c r="C253" s="23">
        <f>ROUND(249.367189357079,3)</f>
        <v>249.367</v>
      </c>
      <c r="D253" s="23">
        <f>F253</f>
        <v>254.389</v>
      </c>
      <c r="E253" s="23">
        <f>F253</f>
        <v>254.389</v>
      </c>
      <c r="F253" s="23">
        <f>ROUND(254.389,3)</f>
        <v>254.389</v>
      </c>
      <c r="G253" s="20"/>
      <c r="H253" s="28"/>
    </row>
    <row r="254" spans="1:8" ht="12.75" customHeight="1">
      <c r="A254" s="42">
        <v>44322</v>
      </c>
      <c r="B254" s="43"/>
      <c r="C254" s="23">
        <f>ROUND(249.367189357079,3)</f>
        <v>249.367</v>
      </c>
      <c r="D254" s="23">
        <f>F254</f>
        <v>257.175</v>
      </c>
      <c r="E254" s="23">
        <f>F254</f>
        <v>257.175</v>
      </c>
      <c r="F254" s="23">
        <f>ROUND(257.175,3)</f>
        <v>257.175</v>
      </c>
      <c r="G254" s="20"/>
      <c r="H254" s="28"/>
    </row>
    <row r="255" spans="1:8" ht="12.75" customHeight="1">
      <c r="A255" s="42">
        <v>44413</v>
      </c>
      <c r="B255" s="43"/>
      <c r="C255" s="23">
        <f>ROUND(249.367189357079,3)</f>
        <v>249.367</v>
      </c>
      <c r="D255" s="23">
        <f>F255</f>
        <v>260.041</v>
      </c>
      <c r="E255" s="23">
        <f>F255</f>
        <v>260.041</v>
      </c>
      <c r="F255" s="23">
        <f>ROUND(260.041,3)</f>
        <v>260.041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44140</v>
      </c>
      <c r="B257" s="43"/>
      <c r="C257" s="23">
        <f>ROUND(696.545,3)</f>
        <v>696.545</v>
      </c>
      <c r="D257" s="23">
        <f>F257</f>
        <v>702.839</v>
      </c>
      <c r="E257" s="23">
        <f>F257</f>
        <v>702.839</v>
      </c>
      <c r="F257" s="23">
        <f>ROUND(702.839,3)</f>
        <v>702.839</v>
      </c>
      <c r="G257" s="20"/>
      <c r="H257" s="28"/>
    </row>
    <row r="258" spans="1:8" ht="12.75" customHeight="1">
      <c r="A258" s="42">
        <v>44231</v>
      </c>
      <c r="B258" s="43"/>
      <c r="C258" s="23">
        <f>ROUND(696.545,3)</f>
        <v>696.545</v>
      </c>
      <c r="D258" s="23">
        <f>F258</f>
        <v>710.233</v>
      </c>
      <c r="E258" s="23">
        <f>F258</f>
        <v>710.233</v>
      </c>
      <c r="F258" s="23">
        <f>ROUND(710.233,3)</f>
        <v>710.233</v>
      </c>
      <c r="G258" s="20"/>
      <c r="H258" s="28"/>
    </row>
    <row r="259" spans="1:8" ht="12.75" customHeight="1">
      <c r="A259" s="42">
        <v>44322</v>
      </c>
      <c r="B259" s="43"/>
      <c r="C259" s="23">
        <f>ROUND(696.545,3)</f>
        <v>696.545</v>
      </c>
      <c r="D259" s="23">
        <f>F259</f>
        <v>717.842</v>
      </c>
      <c r="E259" s="23">
        <f>F259</f>
        <v>717.842</v>
      </c>
      <c r="F259" s="23">
        <f>ROUND(717.842,3)</f>
        <v>717.842</v>
      </c>
      <c r="G259" s="20"/>
      <c r="H259" s="28"/>
    </row>
    <row r="260" spans="1:8" ht="12.75" customHeight="1">
      <c r="A260" s="42">
        <v>44413</v>
      </c>
      <c r="B260" s="43"/>
      <c r="C260" s="23">
        <f>ROUND(696.545,3)</f>
        <v>696.545</v>
      </c>
      <c r="D260" s="23">
        <f>F260</f>
        <v>725.674</v>
      </c>
      <c r="E260" s="23">
        <f>F260</f>
        <v>725.674</v>
      </c>
      <c r="F260" s="23">
        <f>ROUND(725.674,3)</f>
        <v>725.674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44062</v>
      </c>
      <c r="B262" s="47"/>
      <c r="C262" s="33">
        <v>3.5</v>
      </c>
      <c r="D262" s="33">
        <v>3.502</v>
      </c>
      <c r="E262" s="33">
        <v>3.448</v>
      </c>
      <c r="F262" s="33">
        <v>3.4749999999999996</v>
      </c>
      <c r="G262" s="31"/>
      <c r="H262" s="32"/>
    </row>
    <row r="263" spans="1:8" ht="12.75" customHeight="1">
      <c r="A263" s="46">
        <v>44090</v>
      </c>
      <c r="B263" s="47"/>
      <c r="C263" s="33">
        <v>3.5</v>
      </c>
      <c r="D263" s="33">
        <v>3.402</v>
      </c>
      <c r="E263" s="33">
        <v>3.368</v>
      </c>
      <c r="F263" s="33">
        <v>3.385</v>
      </c>
      <c r="G263" s="31"/>
      <c r="H263" s="32"/>
    </row>
    <row r="264" spans="1:8" ht="12.75" customHeight="1">
      <c r="A264" s="46">
        <v>44125</v>
      </c>
      <c r="B264" s="47"/>
      <c r="C264" s="33">
        <v>3.5</v>
      </c>
      <c r="D264" s="33">
        <v>3.332</v>
      </c>
      <c r="E264" s="33">
        <v>3.278</v>
      </c>
      <c r="F264" s="33">
        <v>3.3049999999999997</v>
      </c>
      <c r="G264" s="31"/>
      <c r="H264" s="32"/>
    </row>
    <row r="265" spans="1:8" ht="12.75" customHeight="1">
      <c r="A265" s="46">
        <v>44153</v>
      </c>
      <c r="B265" s="47">
        <v>44153</v>
      </c>
      <c r="C265" s="33">
        <v>3.5</v>
      </c>
      <c r="D265" s="33">
        <v>3.322</v>
      </c>
      <c r="E265" s="33">
        <v>3.268</v>
      </c>
      <c r="F265" s="33">
        <v>3.295</v>
      </c>
      <c r="G265" s="31"/>
      <c r="H265" s="32"/>
    </row>
    <row r="266" spans="1:8" ht="12.75" customHeight="1">
      <c r="A266" s="46">
        <v>44180</v>
      </c>
      <c r="B266" s="47"/>
      <c r="C266" s="33">
        <v>3.5</v>
      </c>
      <c r="D266" s="33">
        <v>3.282</v>
      </c>
      <c r="E266" s="33">
        <v>3.248</v>
      </c>
      <c r="F266" s="33">
        <v>3.265</v>
      </c>
      <c r="G266" s="31"/>
      <c r="H266" s="32"/>
    </row>
    <row r="267" spans="1:8" ht="12.75" customHeight="1">
      <c r="A267" s="46">
        <v>44216</v>
      </c>
      <c r="B267" s="47"/>
      <c r="C267" s="33">
        <v>3.5</v>
      </c>
      <c r="D267" s="33">
        <v>3.312</v>
      </c>
      <c r="E267" s="33">
        <v>3.258</v>
      </c>
      <c r="F267" s="33">
        <v>3.285</v>
      </c>
      <c r="G267" s="31"/>
      <c r="H267" s="32"/>
    </row>
    <row r="268" spans="1:8" ht="12.75" customHeight="1">
      <c r="A268" s="46">
        <v>44272</v>
      </c>
      <c r="B268" s="47"/>
      <c r="C268" s="33">
        <v>3.5</v>
      </c>
      <c r="D268" s="33">
        <v>3.322</v>
      </c>
      <c r="E268" s="33">
        <v>3.278</v>
      </c>
      <c r="F268" s="33">
        <v>3.3</v>
      </c>
      <c r="G268" s="31"/>
      <c r="H268" s="32"/>
    </row>
    <row r="269" spans="1:8" ht="12.75" customHeight="1">
      <c r="A269" s="46">
        <v>44362</v>
      </c>
      <c r="B269" s="47"/>
      <c r="C269" s="33">
        <v>3.5</v>
      </c>
      <c r="D269" s="33">
        <v>3.502</v>
      </c>
      <c r="E269" s="33">
        <v>3.458</v>
      </c>
      <c r="F269" s="33">
        <v>3.48</v>
      </c>
      <c r="G269" s="31"/>
      <c r="H269" s="32"/>
    </row>
    <row r="270" spans="1:8" ht="12.75" customHeight="1">
      <c r="A270" s="46">
        <v>44454</v>
      </c>
      <c r="B270" s="47"/>
      <c r="C270" s="33">
        <v>3.5</v>
      </c>
      <c r="D270" s="33">
        <v>3.602</v>
      </c>
      <c r="E270" s="33">
        <v>3.548</v>
      </c>
      <c r="F270" s="33">
        <v>3.575</v>
      </c>
      <c r="G270" s="31"/>
      <c r="H270" s="32"/>
    </row>
    <row r="271" spans="1:8" ht="12.75" customHeight="1">
      <c r="A271" s="46">
        <v>44545</v>
      </c>
      <c r="B271" s="47"/>
      <c r="C271" s="33">
        <v>3.5</v>
      </c>
      <c r="D271" s="33">
        <v>3.872</v>
      </c>
      <c r="E271" s="33">
        <v>3.788</v>
      </c>
      <c r="F271" s="33">
        <v>3.83</v>
      </c>
      <c r="G271" s="31"/>
      <c r="H271" s="32"/>
    </row>
    <row r="272" spans="1:8" ht="12.75" customHeight="1">
      <c r="A272" s="46">
        <v>44636</v>
      </c>
      <c r="B272" s="47"/>
      <c r="C272" s="33">
        <v>3.5</v>
      </c>
      <c r="D272" s="33">
        <v>4.032</v>
      </c>
      <c r="E272" s="33">
        <v>3.898</v>
      </c>
      <c r="F272" s="33">
        <v>3.965</v>
      </c>
      <c r="G272" s="31"/>
      <c r="H272" s="32"/>
    </row>
    <row r="273" spans="1:8" ht="12.75" customHeight="1">
      <c r="A273" s="46">
        <v>44727</v>
      </c>
      <c r="B273" s="47"/>
      <c r="C273" s="33">
        <v>3.5</v>
      </c>
      <c r="D273" s="33">
        <v>4.362</v>
      </c>
      <c r="E273" s="33">
        <v>4.208</v>
      </c>
      <c r="F273" s="33">
        <v>4.285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ROUND(91.4535049028987,2)</f>
        <v>91.45</v>
      </c>
      <c r="D275" s="20">
        <f>F275</f>
        <v>85.91</v>
      </c>
      <c r="E275" s="20">
        <f>F275</f>
        <v>85.91</v>
      </c>
      <c r="F275" s="20">
        <f>ROUND(85.9113725813037,2)</f>
        <v>85.91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ROUND(89.7153572100796,2)</f>
        <v>89.72</v>
      </c>
      <c r="D277" s="20">
        <f>F277</f>
        <v>81.78</v>
      </c>
      <c r="E277" s="20">
        <f>F277</f>
        <v>81.78</v>
      </c>
      <c r="F277" s="20">
        <f>ROUND(81.7784347337903,2)</f>
        <v>81.78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ROUND(91.4535049028987,5)</f>
        <v>91.4535</v>
      </c>
      <c r="D281" s="22">
        <f>F281</f>
        <v>93.9755</v>
      </c>
      <c r="E281" s="22">
        <f>F281</f>
        <v>93.9755</v>
      </c>
      <c r="F281" s="22">
        <f>ROUND(93.9755045753915,5)</f>
        <v>93.9755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ROUND(91.4535049028987,5)</f>
        <v>91.4535</v>
      </c>
      <c r="D283" s="22">
        <f>F283</f>
        <v>92.16072</v>
      </c>
      <c r="E283" s="22">
        <f>F283</f>
        <v>92.16072</v>
      </c>
      <c r="F283" s="22">
        <f>ROUND(92.16072136939,5)</f>
        <v>92.16072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ROUND(91.4535049028987,5)</f>
        <v>91.4535</v>
      </c>
      <c r="D285" s="22">
        <f>F285</f>
        <v>90.27223</v>
      </c>
      <c r="E285" s="22">
        <f>F285</f>
        <v>90.27223</v>
      </c>
      <c r="F285" s="22">
        <f>ROUND(90.2722263575198,5)</f>
        <v>90.27223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ROUND(91.4535049028987,5)</f>
        <v>91.4535</v>
      </c>
      <c r="D287" s="22">
        <f>F287</f>
        <v>89.20405</v>
      </c>
      <c r="E287" s="22">
        <f>F287</f>
        <v>89.20405</v>
      </c>
      <c r="F287" s="22">
        <f>ROUND(89.2040511893251,5)</f>
        <v>89.20405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ROUND(91.4535049028987,5)</f>
        <v>91.4535</v>
      </c>
      <c r="D289" s="22">
        <f>F289</f>
        <v>90.43625</v>
      </c>
      <c r="E289" s="22">
        <f>F289</f>
        <v>90.43625</v>
      </c>
      <c r="F289" s="22">
        <f>ROUND(90.4362481429504,5)</f>
        <v>90.43625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ROUND(91.4535049028987,5)</f>
        <v>91.4535</v>
      </c>
      <c r="D291" s="22">
        <f>F291</f>
        <v>89.83108</v>
      </c>
      <c r="E291" s="22">
        <f>F291</f>
        <v>89.83108</v>
      </c>
      <c r="F291" s="22">
        <f>ROUND(89.8310751086111,5)</f>
        <v>89.83108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ROUND(91.4535049028987,5)</f>
        <v>91.4535</v>
      </c>
      <c r="D293" s="22">
        <f>F293</f>
        <v>89.92364</v>
      </c>
      <c r="E293" s="22">
        <f>F293</f>
        <v>89.92364</v>
      </c>
      <c r="F293" s="22">
        <f>ROUND(89.9236365911437,5)</f>
        <v>89.92364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ROUND(91.4535049028987,5)</f>
        <v>91.4535</v>
      </c>
      <c r="D295" s="22">
        <f>F295</f>
        <v>93.04736</v>
      </c>
      <c r="E295" s="22">
        <f>F295</f>
        <v>93.04736</v>
      </c>
      <c r="F295" s="22">
        <f>ROUND(93.047356686654,5)</f>
        <v>93.04736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ROUND(91.4535049028987,2)</f>
        <v>91.45</v>
      </c>
      <c r="D297" s="20">
        <f>F297</f>
        <v>91.45</v>
      </c>
      <c r="E297" s="20">
        <f>F297</f>
        <v>91.45</v>
      </c>
      <c r="F297" s="20">
        <f>ROUND(91.4535049028987,2)</f>
        <v>91.45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ROUND(91.4535049028987,2)</f>
        <v>91.45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ROUND(89.7153572100796,5)</f>
        <v>89.71536</v>
      </c>
      <c r="D301" s="22">
        <f>F301</f>
        <v>79.80847</v>
      </c>
      <c r="E301" s="22">
        <f>F301</f>
        <v>79.80847</v>
      </c>
      <c r="F301" s="22">
        <f>ROUND(79.8084695862991,5)</f>
        <v>79.80847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ROUND(89.7153572100796,5)</f>
        <v>89.71536</v>
      </c>
      <c r="D303" s="22">
        <f>F303</f>
        <v>76.41788</v>
      </c>
      <c r="E303" s="22">
        <f>F303</f>
        <v>76.41788</v>
      </c>
      <c r="F303" s="22">
        <f>ROUND(76.4178831801038,5)</f>
        <v>76.41788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ROUND(89.7153572100796,5)</f>
        <v>89.71536</v>
      </c>
      <c r="D305" s="22">
        <f>F305</f>
        <v>74.92612</v>
      </c>
      <c r="E305" s="22">
        <f>F305</f>
        <v>74.92612</v>
      </c>
      <c r="F305" s="22">
        <f>ROUND(74.9261228154594,5)</f>
        <v>74.92612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ROUND(89.7153572100796,5)</f>
        <v>89.71536</v>
      </c>
      <c r="D307" s="22">
        <f>F307</f>
        <v>77.08121</v>
      </c>
      <c r="E307" s="22">
        <f>F307</f>
        <v>77.08121</v>
      </c>
      <c r="F307" s="22">
        <f>ROUND(77.081213381542,5)</f>
        <v>77.08121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ROUND(89.7153572100796,5)</f>
        <v>89.71536</v>
      </c>
      <c r="D309" s="22">
        <f>F309</f>
        <v>81.2644</v>
      </c>
      <c r="E309" s="22">
        <f>F309</f>
        <v>81.2644</v>
      </c>
      <c r="F309" s="22">
        <f>ROUND(81.2643975167281,5)</f>
        <v>81.2644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ROUND(89.7153572100796,5)</f>
        <v>89.71536</v>
      </c>
      <c r="D311" s="22">
        <f>F311</f>
        <v>79.9334</v>
      </c>
      <c r="E311" s="22">
        <f>F311</f>
        <v>79.9334</v>
      </c>
      <c r="F311" s="22">
        <f>ROUND(79.9333971109689,5)</f>
        <v>79.9334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ROUND(89.7153572100796,5)</f>
        <v>89.71536</v>
      </c>
      <c r="D313" s="22">
        <f>F313</f>
        <v>82.18597</v>
      </c>
      <c r="E313" s="22">
        <f>F313</f>
        <v>82.18597</v>
      </c>
      <c r="F313" s="22">
        <f>ROUND(82.1859728281686,5)</f>
        <v>82.18597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ROUND(89.7153572100796,5)</f>
        <v>89.71536</v>
      </c>
      <c r="D315" s="22">
        <f>F315</f>
        <v>88.13337</v>
      </c>
      <c r="E315" s="22">
        <f>F315</f>
        <v>88.13337</v>
      </c>
      <c r="F315" s="22">
        <f>ROUND(88.1333716116183,5)</f>
        <v>88.13337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ROUND(89.7153572100796,2)</f>
        <v>89.72</v>
      </c>
      <c r="D317" s="20">
        <f>F317</f>
        <v>89.72</v>
      </c>
      <c r="E317" s="20">
        <f>F317</f>
        <v>89.72</v>
      </c>
      <c r="F317" s="20">
        <f>ROUND(89.7153572100796,2)</f>
        <v>89.72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ROUND(89.7153572100796,2)</f>
        <v>89.72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9:B319"/>
    <mergeCell ref="A309:B309"/>
    <mergeCell ref="A310:B310"/>
    <mergeCell ref="A311:B311"/>
    <mergeCell ref="A312:B312"/>
    <mergeCell ref="A313:B313"/>
    <mergeCell ref="A307:B307"/>
    <mergeCell ref="A308:B308"/>
    <mergeCell ref="A315:B315"/>
    <mergeCell ref="A316:B316"/>
    <mergeCell ref="A317:B317"/>
    <mergeCell ref="A318:B318"/>
    <mergeCell ref="A298:B298"/>
    <mergeCell ref="A299:B299"/>
    <mergeCell ref="A300:B300"/>
    <mergeCell ref="A301:B301"/>
    <mergeCell ref="A302:B302"/>
    <mergeCell ref="A314:B314"/>
    <mergeCell ref="A303:B303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2020-08-11T16:16:25Z</dcterms:modified>
  <cp:category/>
  <cp:version/>
  <cp:contentType/>
  <cp:contentStatus/>
</cp:coreProperties>
</file>