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<sst xmlns="http://schemas.openxmlformats.org/spreadsheetml/2006/main" count="85" uniqueCount="83">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</sst>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21" sqref="K2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44200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ROUND(90.5824277337052,2)</f>
        <v>90.58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ROUND(92.2364799847705,2)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90.58</v>
      </c>
      <c r="D7" s="20">
        <f t="shared" si="1"/>
        <v>90.35</v>
      </c>
      <c r="E7" s="20">
        <f t="shared" si="2"/>
        <v>90.35</v>
      </c>
      <c r="F7" s="20">
        <f>ROUND(90.3517638397227,2)</f>
        <v>90.35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90.58</v>
      </c>
      <c r="D8" s="20">
        <f t="shared" si="1"/>
        <v>89.21</v>
      </c>
      <c r="E8" s="20">
        <f t="shared" si="2"/>
        <v>89.21</v>
      </c>
      <c r="F8" s="20">
        <f>ROUND(89.2089726461949,2)</f>
        <v>89.21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90.58</v>
      </c>
      <c r="D9" s="20">
        <f t="shared" si="1"/>
        <v>90.36</v>
      </c>
      <c r="E9" s="20">
        <f t="shared" si="2"/>
        <v>90.36</v>
      </c>
      <c r="F9" s="20">
        <f>ROUND(90.3590596474321,2)</f>
        <v>90.36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90.58</v>
      </c>
      <c r="D10" s="20">
        <f t="shared" si="1"/>
        <v>89.67</v>
      </c>
      <c r="E10" s="20">
        <f t="shared" si="2"/>
        <v>89.67</v>
      </c>
      <c r="F10" s="20">
        <f>ROUND(89.6684116194888,2)</f>
        <v>89.67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90.58</v>
      </c>
      <c r="D11" s="20">
        <f t="shared" si="1"/>
        <v>89.64</v>
      </c>
      <c r="E11" s="20">
        <f t="shared" si="2"/>
        <v>89.64</v>
      </c>
      <c r="F11" s="20">
        <f>ROUND(89.6406190929736,2)</f>
        <v>89.64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90.58</v>
      </c>
      <c r="D12" s="20">
        <f t="shared" si="1"/>
        <v>92.64</v>
      </c>
      <c r="E12" s="20">
        <f t="shared" si="2"/>
        <v>92.64</v>
      </c>
      <c r="F12" s="20">
        <f>ROUND(92.6369333263278,2)</f>
        <v>92.64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90.58</v>
      </c>
      <c r="D13" s="20">
        <f t="shared" si="1"/>
        <v>92.98</v>
      </c>
      <c r="E13" s="20">
        <f t="shared" si="2"/>
        <v>92.98</v>
      </c>
      <c r="F13" s="20">
        <f>ROUND(92.9788087273525,2)</f>
        <v>92.98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90.58</v>
      </c>
      <c r="D14" s="20">
        <f t="shared" si="1"/>
        <v>85.2</v>
      </c>
      <c r="E14" s="20">
        <f t="shared" si="2"/>
        <v>85.2</v>
      </c>
      <c r="F14" s="20">
        <f>ROUND(85.1982295340265,2)</f>
        <v>85.2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90.58</v>
      </c>
      <c r="D15" s="20">
        <f t="shared" si="1"/>
        <v>90.58</v>
      </c>
      <c r="E15" s="20">
        <f t="shared" si="2"/>
        <v>90.58</v>
      </c>
      <c r="F15" s="20">
        <f>ROUND(90.5824277337052,2)</f>
        <v>90.58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90.58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ROUND(84.6667725840674,2)</f>
        <v>84.67</v>
      </c>
      <c r="D18" s="20">
        <f aca="true" t="shared" si="4" ref="D18:D29">F18</f>
        <v>76.7</v>
      </c>
      <c r="E18" s="20">
        <f aca="true" t="shared" si="5" ref="E18:E29">F18</f>
        <v>76.7</v>
      </c>
      <c r="F18" s="20">
        <f>ROUND(76.7039690241443,2)</f>
        <v>76.7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84.67</v>
      </c>
      <c r="D19" s="20">
        <f t="shared" si="4"/>
        <v>73.08</v>
      </c>
      <c r="E19" s="20">
        <f t="shared" si="5"/>
        <v>73.08</v>
      </c>
      <c r="F19" s="20">
        <f>ROUND(73.0785186428419,2)</f>
        <v>73.08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84.67</v>
      </c>
      <c r="D20" s="20">
        <f t="shared" si="4"/>
        <v>71.35</v>
      </c>
      <c r="E20" s="20">
        <f t="shared" si="5"/>
        <v>71.35</v>
      </c>
      <c r="F20" s="20">
        <f>ROUND(71.3489028027358,2)</f>
        <v>71.35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84.67</v>
      </c>
      <c r="D21" s="20">
        <f t="shared" si="4"/>
        <v>73.26</v>
      </c>
      <c r="E21" s="20">
        <f t="shared" si="5"/>
        <v>73.26</v>
      </c>
      <c r="F21" s="20">
        <f>ROUND(73.264420833176,2)</f>
        <v>73.26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84.67</v>
      </c>
      <c r="D22" s="20">
        <f t="shared" si="4"/>
        <v>77.23</v>
      </c>
      <c r="E22" s="20">
        <f t="shared" si="5"/>
        <v>77.23</v>
      </c>
      <c r="F22" s="20">
        <f>ROUND(77.2257455312277,2)</f>
        <v>77.23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84.67</v>
      </c>
      <c r="D23" s="20">
        <f t="shared" si="4"/>
        <v>75.63</v>
      </c>
      <c r="E23" s="20">
        <f t="shared" si="5"/>
        <v>75.63</v>
      </c>
      <c r="F23" s="20">
        <f>ROUND(75.631106233463,2)</f>
        <v>75.63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84.67</v>
      </c>
      <c r="D24" s="20">
        <f t="shared" si="4"/>
        <v>77.66</v>
      </c>
      <c r="E24" s="20">
        <f t="shared" si="5"/>
        <v>77.66</v>
      </c>
      <c r="F24" s="20">
        <f>ROUND(77.6622709255233,2)</f>
        <v>77.66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84.67</v>
      </c>
      <c r="D25" s="20">
        <f t="shared" si="4"/>
        <v>83.48</v>
      </c>
      <c r="E25" s="20">
        <f t="shared" si="5"/>
        <v>83.48</v>
      </c>
      <c r="F25" s="20">
        <f>ROUND(83.4812054790632,2)</f>
        <v>83.48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84.67</v>
      </c>
      <c r="D26" s="20">
        <f t="shared" si="4"/>
        <v>83.85</v>
      </c>
      <c r="E26" s="20">
        <f t="shared" si="5"/>
        <v>83.85</v>
      </c>
      <c r="F26" s="20">
        <f>ROUND(83.8471419186963,2)</f>
        <v>83.85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84.67</v>
      </c>
      <c r="D27" s="20">
        <f t="shared" si="4"/>
        <v>76.74</v>
      </c>
      <c r="E27" s="20">
        <f t="shared" si="5"/>
        <v>76.74</v>
      </c>
      <c r="F27" s="20">
        <f>ROUND(76.7388432434666,2)</f>
        <v>76.74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84.67</v>
      </c>
      <c r="D28" s="20">
        <f t="shared" si="4"/>
        <v>84.67</v>
      </c>
      <c r="E28" s="20">
        <f t="shared" si="5"/>
        <v>84.67</v>
      </c>
      <c r="F28" s="20">
        <f>ROUND(84.6667725840674,2)</f>
        <v>84.67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84.67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ROUND(2.73,5)</f>
        <v>2.73</v>
      </c>
      <c r="D31" s="22">
        <f>F31</f>
        <v>2.73</v>
      </c>
      <c r="E31" s="22">
        <f>F31</f>
        <v>2.73</v>
      </c>
      <c r="F31" s="22">
        <f>ROUND(2.73,5)</f>
        <v>2.73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ROUND(4.53,5)</f>
        <v>4.53</v>
      </c>
      <c r="D33" s="22">
        <f>F33</f>
        <v>4.53</v>
      </c>
      <c r="E33" s="22">
        <f>F33</f>
        <v>4.53</v>
      </c>
      <c r="F33" s="22">
        <f>ROUND(4.53,5)</f>
        <v>4.53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ROUND(4.55,5)</f>
        <v>4.55</v>
      </c>
      <c r="D35" s="22">
        <f>F35</f>
        <v>4.55</v>
      </c>
      <c r="E35" s="22">
        <f>F35</f>
        <v>4.55</v>
      </c>
      <c r="F35" s="22">
        <f>ROUND(4.55,5)</f>
        <v>4.55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ROUND(4.73,5)</f>
        <v>4.73</v>
      </c>
      <c r="D37" s="22">
        <f>F37</f>
        <v>4.73</v>
      </c>
      <c r="E37" s="22">
        <f>F37</f>
        <v>4.73</v>
      </c>
      <c r="F37" s="22">
        <f>ROUND(4.73,5)</f>
        <v>4.73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ROUND(11.235,5)</f>
        <v>11.235</v>
      </c>
      <c r="D39" s="22">
        <f>F39</f>
        <v>11.235</v>
      </c>
      <c r="E39" s="22">
        <f>F39</f>
        <v>11.235</v>
      </c>
      <c r="F39" s="22">
        <f>ROUND(11.235,5)</f>
        <v>11.235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ROUND(4.405,5)</f>
        <v>4.405</v>
      </c>
      <c r="D41" s="22">
        <f>F41</f>
        <v>4.405</v>
      </c>
      <c r="E41" s="22">
        <f>F41</f>
        <v>4.405</v>
      </c>
      <c r="F41" s="22">
        <f>ROUND(4.405,5)</f>
        <v>4.405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ROUND(6.555,3)</f>
        <v>6.555</v>
      </c>
      <c r="D43" s="23">
        <f>F43</f>
        <v>6.555</v>
      </c>
      <c r="E43" s="23">
        <f>F43</f>
        <v>6.555</v>
      </c>
      <c r="F43" s="23">
        <f>ROUND(6.555,3)</f>
        <v>6.555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ROUND(1.55,3)</f>
        <v>1.55</v>
      </c>
      <c r="D45" s="23">
        <f>F45</f>
        <v>1.55</v>
      </c>
      <c r="E45" s="23">
        <f>F45</f>
        <v>1.55</v>
      </c>
      <c r="F45" s="23">
        <f>ROUND(1.55,3)</f>
        <v>1.55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ROUND(4.45,3)</f>
        <v>4.45</v>
      </c>
      <c r="D47" s="23">
        <f>F47</f>
        <v>4.45</v>
      </c>
      <c r="E47" s="23">
        <f>F47</f>
        <v>4.45</v>
      </c>
      <c r="F47" s="23">
        <f>ROUND(4.45,3)</f>
        <v>4.45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ROUND(3.6,3)</f>
        <v>3.6</v>
      </c>
      <c r="D49" s="23">
        <f>F49</f>
        <v>3.6</v>
      </c>
      <c r="E49" s="23">
        <f>F49</f>
        <v>3.6</v>
      </c>
      <c r="F49" s="23">
        <f>ROUND(3.6,3)</f>
        <v>3.6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ROUND(10.245,3)</f>
        <v>10.245</v>
      </c>
      <c r="D51" s="23">
        <f>F51</f>
        <v>10.245</v>
      </c>
      <c r="E51" s="23">
        <f>F51</f>
        <v>10.245</v>
      </c>
      <c r="F51" s="23">
        <f>ROUND(10.245,3)</f>
        <v>10.245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ROUND(3.83,3)</f>
        <v>3.83</v>
      </c>
      <c r="D53" s="23">
        <f>F53</f>
        <v>3.83</v>
      </c>
      <c r="E53" s="23">
        <f>F53</f>
        <v>3.83</v>
      </c>
      <c r="F53" s="23">
        <f>ROUND(3.83,3)</f>
        <v>3.83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ROUND(1.15,3)</f>
        <v>1.15</v>
      </c>
      <c r="D55" s="23">
        <f>F55</f>
        <v>1.15</v>
      </c>
      <c r="E55" s="23">
        <f>F55</f>
        <v>1.15</v>
      </c>
      <c r="F55" s="23">
        <f>ROUND(1.15,3)</f>
        <v>1.15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ROUND(9.09,3)</f>
        <v>9.09</v>
      </c>
      <c r="D57" s="23">
        <f>F57</f>
        <v>9.09</v>
      </c>
      <c r="E57" s="23">
        <f>F57</f>
        <v>9.09</v>
      </c>
      <c r="F57" s="23">
        <f>ROUND(9.09,3)</f>
        <v>9.09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44231</v>
      </c>
      <c r="B59" s="31"/>
      <c r="C59" s="22">
        <f>ROUND(2.73,5)</f>
        <v>2.73</v>
      </c>
      <c r="D59" s="22">
        <f>F59</f>
        <v>146.66252</v>
      </c>
      <c r="E59" s="22">
        <f>F59</f>
        <v>146.66252</v>
      </c>
      <c r="F59" s="22">
        <f>ROUND(146.66252,5)</f>
        <v>146.66252</v>
      </c>
      <c r="G59" s="20"/>
      <c r="H59" s="28"/>
    </row>
    <row r="60" spans="1:8" ht="12.75" customHeight="1">
      <c r="A60" s="30">
        <v>44322</v>
      </c>
      <c r="B60" s="31"/>
      <c r="C60" s="22">
        <f>ROUND(2.73,5)</f>
        <v>2.73</v>
      </c>
      <c r="D60" s="22">
        <f>F60</f>
        <v>148.18146</v>
      </c>
      <c r="E60" s="22">
        <f>F60</f>
        <v>148.18146</v>
      </c>
      <c r="F60" s="22">
        <f>ROUND(148.18146,5)</f>
        <v>148.18146</v>
      </c>
      <c r="G60" s="20"/>
      <c r="H60" s="28"/>
    </row>
    <row r="61" spans="1:8" ht="12.75" customHeight="1">
      <c r="A61" s="30">
        <v>44413</v>
      </c>
      <c r="B61" s="31"/>
      <c r="C61" s="22">
        <f>ROUND(2.73,5)</f>
        <v>2.73</v>
      </c>
      <c r="D61" s="22">
        <f>F61</f>
        <v>148.28508</v>
      </c>
      <c r="E61" s="22">
        <f>F61</f>
        <v>148.28508</v>
      </c>
      <c r="F61" s="22">
        <f>ROUND(148.28508,5)</f>
        <v>148.28508</v>
      </c>
      <c r="G61" s="20"/>
      <c r="H61" s="28"/>
    </row>
    <row r="62" spans="1:8" ht="12.75" customHeight="1">
      <c r="A62" s="30">
        <v>44504</v>
      </c>
      <c r="B62" s="31"/>
      <c r="C62" s="22">
        <f>ROUND(2.73,5)</f>
        <v>2.73</v>
      </c>
      <c r="D62" s="22">
        <f>F62</f>
        <v>149.88887</v>
      </c>
      <c r="E62" s="22">
        <f>F62</f>
        <v>149.88887</v>
      </c>
      <c r="F62" s="22">
        <f>ROUND(149.88887,5)</f>
        <v>149.88887</v>
      </c>
      <c r="G62" s="20"/>
      <c r="H62" s="28"/>
    </row>
    <row r="63" spans="1:8" ht="12.75" customHeight="1">
      <c r="A63" s="30">
        <v>44595</v>
      </c>
      <c r="B63" s="31"/>
      <c r="C63" s="22">
        <f>ROUND(2.73,5)</f>
        <v>2.73</v>
      </c>
      <c r="D63" s="22">
        <f>F63</f>
        <v>149.88917</v>
      </c>
      <c r="E63" s="22">
        <f>F63</f>
        <v>149.88917</v>
      </c>
      <c r="F63" s="22">
        <f>ROUND(149.88917,5)</f>
        <v>149.88917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44231</v>
      </c>
      <c r="B65" s="31"/>
      <c r="C65" s="22">
        <f>ROUND(102.83531,5)</f>
        <v>102.83531</v>
      </c>
      <c r="D65" s="22">
        <f>F65</f>
        <v>103.20443</v>
      </c>
      <c r="E65" s="22">
        <f>F65</f>
        <v>103.20443</v>
      </c>
      <c r="F65" s="22">
        <f>ROUND(103.20443,5)</f>
        <v>103.20443</v>
      </c>
      <c r="G65" s="20"/>
      <c r="H65" s="28"/>
    </row>
    <row r="66" spans="1:8" ht="12.75" customHeight="1">
      <c r="A66" s="30">
        <v>44322</v>
      </c>
      <c r="B66" s="31"/>
      <c r="C66" s="22">
        <f>ROUND(102.83531,5)</f>
        <v>102.83531</v>
      </c>
      <c r="D66" s="22">
        <f>F66</f>
        <v>103.13304</v>
      </c>
      <c r="E66" s="22">
        <f>F66</f>
        <v>103.13304</v>
      </c>
      <c r="F66" s="22">
        <f>ROUND(103.13304,5)</f>
        <v>103.13304</v>
      </c>
      <c r="G66" s="20"/>
      <c r="H66" s="28"/>
    </row>
    <row r="67" spans="1:8" ht="12.75" customHeight="1">
      <c r="A67" s="30">
        <v>44413</v>
      </c>
      <c r="B67" s="31"/>
      <c r="C67" s="22">
        <f>ROUND(102.83531,5)</f>
        <v>102.83531</v>
      </c>
      <c r="D67" s="22">
        <f>F67</f>
        <v>104.27159</v>
      </c>
      <c r="E67" s="22">
        <f>F67</f>
        <v>104.27159</v>
      </c>
      <c r="F67" s="22">
        <f>ROUND(104.27159,5)</f>
        <v>104.27159</v>
      </c>
      <c r="G67" s="20"/>
      <c r="H67" s="28"/>
    </row>
    <row r="68" spans="1:8" ht="12.75" customHeight="1">
      <c r="A68" s="30">
        <v>44504</v>
      </c>
      <c r="B68" s="31"/>
      <c r="C68" s="22">
        <f>ROUND(102.83531,5)</f>
        <v>102.83531</v>
      </c>
      <c r="D68" s="22">
        <f>F68</f>
        <v>104.24804</v>
      </c>
      <c r="E68" s="22">
        <f>F68</f>
        <v>104.24804</v>
      </c>
      <c r="F68" s="22">
        <f>ROUND(104.24804,5)</f>
        <v>104.24804</v>
      </c>
      <c r="G68" s="20"/>
      <c r="H68" s="28"/>
    </row>
    <row r="69" spans="1:8" ht="12.75" customHeight="1">
      <c r="A69" s="30">
        <v>44595</v>
      </c>
      <c r="B69" s="31"/>
      <c r="C69" s="22">
        <f>ROUND(102.83531,5)</f>
        <v>102.83531</v>
      </c>
      <c r="D69" s="22">
        <f>F69</f>
        <v>105.33239</v>
      </c>
      <c r="E69" s="22">
        <f>F69</f>
        <v>105.33239</v>
      </c>
      <c r="F69" s="22">
        <f>ROUND(105.33239,5)</f>
        <v>105.33239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44231</v>
      </c>
      <c r="B71" s="31"/>
      <c r="C71" s="22">
        <f>ROUND(8.635,5)</f>
        <v>8.635</v>
      </c>
      <c r="D71" s="22">
        <f>F71</f>
        <v>8.70316</v>
      </c>
      <c r="E71" s="22">
        <f>F71</f>
        <v>8.70316</v>
      </c>
      <c r="F71" s="22">
        <f>ROUND(8.70316,5)</f>
        <v>8.70316</v>
      </c>
      <c r="G71" s="20"/>
      <c r="H71" s="28"/>
    </row>
    <row r="72" spans="1:8" ht="12.75" customHeight="1">
      <c r="A72" s="30">
        <v>44322</v>
      </c>
      <c r="B72" s="31"/>
      <c r="C72" s="22">
        <f>ROUND(8.635,5)</f>
        <v>8.635</v>
      </c>
      <c r="D72" s="22">
        <f>F72</f>
        <v>8.89323</v>
      </c>
      <c r="E72" s="22">
        <f>F72</f>
        <v>8.89323</v>
      </c>
      <c r="F72" s="22">
        <f>ROUND(8.89323,5)</f>
        <v>8.89323</v>
      </c>
      <c r="G72" s="20"/>
      <c r="H72" s="28"/>
    </row>
    <row r="73" spans="1:8" ht="12.75" customHeight="1">
      <c r="A73" s="30">
        <v>44413</v>
      </c>
      <c r="B73" s="31"/>
      <c r="C73" s="22">
        <f>ROUND(8.635,5)</f>
        <v>8.635</v>
      </c>
      <c r="D73" s="22">
        <f>F73</f>
        <v>9.09073</v>
      </c>
      <c r="E73" s="22">
        <f>F73</f>
        <v>9.09073</v>
      </c>
      <c r="F73" s="22">
        <f>ROUND(9.09073,5)</f>
        <v>9.09073</v>
      </c>
      <c r="G73" s="20"/>
      <c r="H73" s="28"/>
    </row>
    <row r="74" spans="1:8" ht="12.75" customHeight="1">
      <c r="A74" s="30">
        <v>44504</v>
      </c>
      <c r="B74" s="31"/>
      <c r="C74" s="22">
        <f>ROUND(8.635,5)</f>
        <v>8.635</v>
      </c>
      <c r="D74" s="22">
        <f>F74</f>
        <v>9.28744</v>
      </c>
      <c r="E74" s="22">
        <f>F74</f>
        <v>9.28744</v>
      </c>
      <c r="F74" s="22">
        <f>ROUND(9.28744,5)</f>
        <v>9.28744</v>
      </c>
      <c r="G74" s="20"/>
      <c r="H74" s="28"/>
    </row>
    <row r="75" spans="1:8" ht="12.75" customHeight="1">
      <c r="A75" s="30">
        <v>44595</v>
      </c>
      <c r="B75" s="31"/>
      <c r="C75" s="22">
        <f>ROUND(8.635,5)</f>
        <v>8.635</v>
      </c>
      <c r="D75" s="22">
        <f>F75</f>
        <v>9.51391</v>
      </c>
      <c r="E75" s="22">
        <f>F75</f>
        <v>9.51391</v>
      </c>
      <c r="F75" s="22">
        <f>ROUND(9.51391,5)</f>
        <v>9.51391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44231</v>
      </c>
      <c r="B77" s="31"/>
      <c r="C77" s="22">
        <f>ROUND(9.61,5)</f>
        <v>9.61</v>
      </c>
      <c r="D77" s="22">
        <f>F77</f>
        <v>9.68449</v>
      </c>
      <c r="E77" s="22">
        <f>F77</f>
        <v>9.68449</v>
      </c>
      <c r="F77" s="22">
        <f>ROUND(9.68449,5)</f>
        <v>9.68449</v>
      </c>
      <c r="G77" s="20"/>
      <c r="H77" s="28"/>
    </row>
    <row r="78" spans="1:8" ht="12.75" customHeight="1">
      <c r="A78" s="30">
        <v>44322</v>
      </c>
      <c r="B78" s="31"/>
      <c r="C78" s="22">
        <f>ROUND(9.61,5)</f>
        <v>9.61</v>
      </c>
      <c r="D78" s="22">
        <f>F78</f>
        <v>9.88921</v>
      </c>
      <c r="E78" s="22">
        <f>F78</f>
        <v>9.88921</v>
      </c>
      <c r="F78" s="22">
        <f>ROUND(9.88921,5)</f>
        <v>9.88921</v>
      </c>
      <c r="G78" s="20"/>
      <c r="H78" s="28"/>
    </row>
    <row r="79" spans="1:8" ht="12.75" customHeight="1">
      <c r="A79" s="30">
        <v>44413</v>
      </c>
      <c r="B79" s="31"/>
      <c r="C79" s="22">
        <f>ROUND(9.61,5)</f>
        <v>9.61</v>
      </c>
      <c r="D79" s="22">
        <f>F79</f>
        <v>10.0972</v>
      </c>
      <c r="E79" s="22">
        <f>F79</f>
        <v>10.0972</v>
      </c>
      <c r="F79" s="22">
        <f>ROUND(10.0972,5)</f>
        <v>10.0972</v>
      </c>
      <c r="G79" s="20"/>
      <c r="H79" s="28"/>
    </row>
    <row r="80" spans="1:8" ht="12.75" customHeight="1">
      <c r="A80" s="30">
        <v>44504</v>
      </c>
      <c r="B80" s="31"/>
      <c r="C80" s="22">
        <f>ROUND(9.61,5)</f>
        <v>9.61</v>
      </c>
      <c r="D80" s="22">
        <f>F80</f>
        <v>10.31333</v>
      </c>
      <c r="E80" s="22">
        <f>F80</f>
        <v>10.31333</v>
      </c>
      <c r="F80" s="22">
        <f>ROUND(10.31333,5)</f>
        <v>10.31333</v>
      </c>
      <c r="G80" s="20"/>
      <c r="H80" s="28"/>
    </row>
    <row r="81" spans="1:8" ht="12.75" customHeight="1">
      <c r="A81" s="30">
        <v>44595</v>
      </c>
      <c r="B81" s="31"/>
      <c r="C81" s="22">
        <f>ROUND(9.61,5)</f>
        <v>9.61</v>
      </c>
      <c r="D81" s="22">
        <f>F81</f>
        <v>10.55371</v>
      </c>
      <c r="E81" s="22">
        <f>F81</f>
        <v>10.55371</v>
      </c>
      <c r="F81" s="22">
        <f>ROUND(10.55371,5)</f>
        <v>10.55371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44231</v>
      </c>
      <c r="B83" s="31"/>
      <c r="C83" s="22">
        <f>ROUND(98.44118,5)</f>
        <v>98.44118</v>
      </c>
      <c r="D83" s="22">
        <f>F83</f>
        <v>98.7945</v>
      </c>
      <c r="E83" s="22">
        <f>F83</f>
        <v>98.7945</v>
      </c>
      <c r="F83" s="22">
        <f>ROUND(98.7945,5)</f>
        <v>98.7945</v>
      </c>
      <c r="G83" s="20"/>
      <c r="H83" s="28"/>
    </row>
    <row r="84" spans="1:8" ht="12.75" customHeight="1">
      <c r="A84" s="30">
        <v>44322</v>
      </c>
      <c r="B84" s="31"/>
      <c r="C84" s="22">
        <f>ROUND(98.44118,5)</f>
        <v>98.44118</v>
      </c>
      <c r="D84" s="22">
        <f>F84</f>
        <v>98.60122</v>
      </c>
      <c r="E84" s="22">
        <f>F84</f>
        <v>98.60122</v>
      </c>
      <c r="F84" s="22">
        <f>ROUND(98.60122,5)</f>
        <v>98.60122</v>
      </c>
      <c r="G84" s="20"/>
      <c r="H84" s="28"/>
    </row>
    <row r="85" spans="1:8" ht="12.75" customHeight="1">
      <c r="A85" s="30">
        <v>44413</v>
      </c>
      <c r="B85" s="31"/>
      <c r="C85" s="22">
        <f>ROUND(98.44118,5)</f>
        <v>98.44118</v>
      </c>
      <c r="D85" s="22">
        <f>F85</f>
        <v>99.68968</v>
      </c>
      <c r="E85" s="22">
        <f>F85</f>
        <v>99.68968</v>
      </c>
      <c r="F85" s="22">
        <f>ROUND(99.68968,5)</f>
        <v>99.68968</v>
      </c>
      <c r="G85" s="20"/>
      <c r="H85" s="28"/>
    </row>
    <row r="86" spans="1:8" ht="12.75" customHeight="1">
      <c r="A86" s="30">
        <v>44504</v>
      </c>
      <c r="B86" s="31"/>
      <c r="C86" s="22">
        <f>ROUND(98.44118,5)</f>
        <v>98.44118</v>
      </c>
      <c r="D86" s="22">
        <f>F86</f>
        <v>99.54226</v>
      </c>
      <c r="E86" s="22">
        <f>F86</f>
        <v>99.54226</v>
      </c>
      <c r="F86" s="22">
        <f>ROUND(99.54226,5)</f>
        <v>99.54226</v>
      </c>
      <c r="G86" s="20"/>
      <c r="H86" s="28"/>
    </row>
    <row r="87" spans="1:8" ht="12.75" customHeight="1">
      <c r="A87" s="30">
        <v>44595</v>
      </c>
      <c r="B87" s="31"/>
      <c r="C87" s="22">
        <f>ROUND(98.44118,5)</f>
        <v>98.44118</v>
      </c>
      <c r="D87" s="22">
        <f>F87</f>
        <v>100.57766</v>
      </c>
      <c r="E87" s="22">
        <f>F87</f>
        <v>100.57766</v>
      </c>
      <c r="F87" s="22">
        <f>ROUND(100.57766,5)</f>
        <v>100.57766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44231</v>
      </c>
      <c r="B89" s="31"/>
      <c r="C89" s="22">
        <f>ROUND(10.66,5)</f>
        <v>10.66</v>
      </c>
      <c r="D89" s="22">
        <f>F89</f>
        <v>10.73681</v>
      </c>
      <c r="E89" s="22">
        <f>F89</f>
        <v>10.73681</v>
      </c>
      <c r="F89" s="22">
        <f>ROUND(10.73681,5)</f>
        <v>10.73681</v>
      </c>
      <c r="G89" s="20"/>
      <c r="H89" s="28"/>
    </row>
    <row r="90" spans="1:8" ht="12.75" customHeight="1">
      <c r="A90" s="30">
        <v>44322</v>
      </c>
      <c r="B90" s="31"/>
      <c r="C90" s="22">
        <f>ROUND(10.66,5)</f>
        <v>10.66</v>
      </c>
      <c r="D90" s="22">
        <f>F90</f>
        <v>10.94955</v>
      </c>
      <c r="E90" s="22">
        <f>F90</f>
        <v>10.94955</v>
      </c>
      <c r="F90" s="22">
        <f>ROUND(10.94955,5)</f>
        <v>10.94955</v>
      </c>
      <c r="G90" s="20"/>
      <c r="H90" s="28"/>
    </row>
    <row r="91" spans="1:8" ht="12.75" customHeight="1">
      <c r="A91" s="30">
        <v>44413</v>
      </c>
      <c r="B91" s="31"/>
      <c r="C91" s="22">
        <f>ROUND(10.66,5)</f>
        <v>10.66</v>
      </c>
      <c r="D91" s="22">
        <f>F91</f>
        <v>11.17092</v>
      </c>
      <c r="E91" s="22">
        <f>F91</f>
        <v>11.17092</v>
      </c>
      <c r="F91" s="22">
        <f>ROUND(11.17092,5)</f>
        <v>11.17092</v>
      </c>
      <c r="G91" s="20"/>
      <c r="H91" s="28"/>
    </row>
    <row r="92" spans="1:8" ht="12.75" customHeight="1">
      <c r="A92" s="30">
        <v>44504</v>
      </c>
      <c r="B92" s="31"/>
      <c r="C92" s="22">
        <f>ROUND(10.66,5)</f>
        <v>10.66</v>
      </c>
      <c r="D92" s="22">
        <f>F92</f>
        <v>11.38766</v>
      </c>
      <c r="E92" s="22">
        <f>F92</f>
        <v>11.38766</v>
      </c>
      <c r="F92" s="22">
        <f>ROUND(11.38766,5)</f>
        <v>11.38766</v>
      </c>
      <c r="G92" s="20"/>
      <c r="H92" s="28"/>
    </row>
    <row r="93" spans="1:8" ht="12.75" customHeight="1">
      <c r="A93" s="30">
        <v>44595</v>
      </c>
      <c r="B93" s="31"/>
      <c r="C93" s="22">
        <f>ROUND(10.66,5)</f>
        <v>10.66</v>
      </c>
      <c r="D93" s="22">
        <f>F93</f>
        <v>11.63035</v>
      </c>
      <c r="E93" s="22">
        <f>F93</f>
        <v>11.63035</v>
      </c>
      <c r="F93" s="22">
        <f>ROUND(11.63035,5)</f>
        <v>11.63035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44231</v>
      </c>
      <c r="B95" s="31"/>
      <c r="C95" s="22">
        <f>ROUND(4.53,5)</f>
        <v>4.53</v>
      </c>
      <c r="D95" s="22">
        <f>F95</f>
        <v>110.21847</v>
      </c>
      <c r="E95" s="22">
        <f>F95</f>
        <v>110.21847</v>
      </c>
      <c r="F95" s="22">
        <f>ROUND(110.21847,5)</f>
        <v>110.21847</v>
      </c>
      <c r="G95" s="20"/>
      <c r="H95" s="28"/>
    </row>
    <row r="96" spans="1:8" ht="12.75" customHeight="1">
      <c r="A96" s="30">
        <v>44322</v>
      </c>
      <c r="B96" s="31"/>
      <c r="C96" s="22">
        <f>ROUND(4.53,5)</f>
        <v>4.53</v>
      </c>
      <c r="D96" s="22">
        <f>F96</f>
        <v>111.35997</v>
      </c>
      <c r="E96" s="22">
        <f>F96</f>
        <v>111.35997</v>
      </c>
      <c r="F96" s="22">
        <f>ROUND(111.35997,5)</f>
        <v>111.35997</v>
      </c>
      <c r="G96" s="20"/>
      <c r="H96" s="28"/>
    </row>
    <row r="97" spans="1:8" ht="12.75" customHeight="1">
      <c r="A97" s="30">
        <v>44413</v>
      </c>
      <c r="B97" s="31"/>
      <c r="C97" s="22">
        <f>ROUND(4.53,5)</f>
        <v>4.53</v>
      </c>
      <c r="D97" s="22">
        <f>F97</f>
        <v>110.86575</v>
      </c>
      <c r="E97" s="22">
        <f>F97</f>
        <v>110.86575</v>
      </c>
      <c r="F97" s="22">
        <f>ROUND(110.86575,5)</f>
        <v>110.86575</v>
      </c>
      <c r="G97" s="20"/>
      <c r="H97" s="28"/>
    </row>
    <row r="98" spans="1:8" ht="12.75" customHeight="1">
      <c r="A98" s="30">
        <v>44504</v>
      </c>
      <c r="B98" s="31"/>
      <c r="C98" s="22">
        <f>ROUND(4.53,5)</f>
        <v>4.53</v>
      </c>
      <c r="D98" s="22">
        <f>F98</f>
        <v>112.06496</v>
      </c>
      <c r="E98" s="22">
        <f>F98</f>
        <v>112.06496</v>
      </c>
      <c r="F98" s="22">
        <f>ROUND(112.06496,5)</f>
        <v>112.06496</v>
      </c>
      <c r="G98" s="20"/>
      <c r="H98" s="28"/>
    </row>
    <row r="99" spans="1:8" ht="12.75" customHeight="1">
      <c r="A99" s="30">
        <v>44595</v>
      </c>
      <c r="B99" s="31"/>
      <c r="C99" s="22">
        <f>ROUND(4.53,5)</f>
        <v>4.53</v>
      </c>
      <c r="D99" s="22">
        <f>F99</f>
        <v>111.47661</v>
      </c>
      <c r="E99" s="22">
        <f>F99</f>
        <v>111.47661</v>
      </c>
      <c r="F99" s="22">
        <f>ROUND(111.47661,5)</f>
        <v>111.47661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44231</v>
      </c>
      <c r="B101" s="31"/>
      <c r="C101" s="22">
        <f>ROUND(10.795,5)</f>
        <v>10.795</v>
      </c>
      <c r="D101" s="22">
        <f>F101</f>
        <v>10.87038</v>
      </c>
      <c r="E101" s="22">
        <f>F101</f>
        <v>10.87038</v>
      </c>
      <c r="F101" s="22">
        <f>ROUND(10.87038,5)</f>
        <v>10.87038</v>
      </c>
      <c r="G101" s="20"/>
      <c r="H101" s="28"/>
    </row>
    <row r="102" spans="1:8" ht="12.75" customHeight="1">
      <c r="A102" s="30">
        <v>44322</v>
      </c>
      <c r="B102" s="31"/>
      <c r="C102" s="22">
        <f>ROUND(10.795,5)</f>
        <v>10.795</v>
      </c>
      <c r="D102" s="22">
        <f>F102</f>
        <v>11.07889</v>
      </c>
      <c r="E102" s="22">
        <f>F102</f>
        <v>11.07889</v>
      </c>
      <c r="F102" s="22">
        <f>ROUND(11.07889,5)</f>
        <v>11.07889</v>
      </c>
      <c r="G102" s="20"/>
      <c r="H102" s="28"/>
    </row>
    <row r="103" spans="1:8" ht="12.75" customHeight="1">
      <c r="A103" s="30">
        <v>44413</v>
      </c>
      <c r="B103" s="31"/>
      <c r="C103" s="22">
        <f>ROUND(10.795,5)</f>
        <v>10.795</v>
      </c>
      <c r="D103" s="22">
        <f>F103</f>
        <v>11.2958</v>
      </c>
      <c r="E103" s="22">
        <f>F103</f>
        <v>11.2958</v>
      </c>
      <c r="F103" s="22">
        <f>ROUND(11.2958,5)</f>
        <v>11.2958</v>
      </c>
      <c r="G103" s="20"/>
      <c r="H103" s="28"/>
    </row>
    <row r="104" spans="1:8" ht="12.75" customHeight="1">
      <c r="A104" s="30">
        <v>44504</v>
      </c>
      <c r="B104" s="31"/>
      <c r="C104" s="22">
        <f>ROUND(10.795,5)</f>
        <v>10.795</v>
      </c>
      <c r="D104" s="22">
        <f>F104</f>
        <v>11.50773</v>
      </c>
      <c r="E104" s="22">
        <f>F104</f>
        <v>11.50773</v>
      </c>
      <c r="F104" s="22">
        <f>ROUND(11.50773,5)</f>
        <v>11.50773</v>
      </c>
      <c r="G104" s="20"/>
      <c r="H104" s="28"/>
    </row>
    <row r="105" spans="1:8" ht="12.75" customHeight="1">
      <c r="A105" s="30">
        <v>44595</v>
      </c>
      <c r="B105" s="31"/>
      <c r="C105" s="22">
        <f>ROUND(10.795,5)</f>
        <v>10.795</v>
      </c>
      <c r="D105" s="22">
        <f>F105</f>
        <v>11.74471</v>
      </c>
      <c r="E105" s="22">
        <f>F105</f>
        <v>11.74471</v>
      </c>
      <c r="F105" s="22">
        <f>ROUND(11.74471,5)</f>
        <v>11.74471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44231</v>
      </c>
      <c r="B107" s="31"/>
      <c r="C107" s="22">
        <f>ROUND(10.855,5)</f>
        <v>10.855</v>
      </c>
      <c r="D107" s="22">
        <f>F107</f>
        <v>10.92748</v>
      </c>
      <c r="E107" s="22">
        <f>F107</f>
        <v>10.92748</v>
      </c>
      <c r="F107" s="22">
        <f>ROUND(10.92748,5)</f>
        <v>10.92748</v>
      </c>
      <c r="G107" s="20"/>
      <c r="H107" s="28"/>
    </row>
    <row r="108" spans="1:8" ht="12.75" customHeight="1">
      <c r="A108" s="30">
        <v>44322</v>
      </c>
      <c r="B108" s="31"/>
      <c r="C108" s="22">
        <f>ROUND(10.855,5)</f>
        <v>10.855</v>
      </c>
      <c r="D108" s="22">
        <f>F108</f>
        <v>11.12778</v>
      </c>
      <c r="E108" s="22">
        <f>F108</f>
        <v>11.12778</v>
      </c>
      <c r="F108" s="22">
        <f>ROUND(11.12778,5)</f>
        <v>11.12778</v>
      </c>
      <c r="G108" s="20"/>
      <c r="H108" s="28"/>
    </row>
    <row r="109" spans="1:8" ht="12.75" customHeight="1">
      <c r="A109" s="30">
        <v>44413</v>
      </c>
      <c r="B109" s="31"/>
      <c r="C109" s="22">
        <f>ROUND(10.855,5)</f>
        <v>10.855</v>
      </c>
      <c r="D109" s="22">
        <f>F109</f>
        <v>11.33595</v>
      </c>
      <c r="E109" s="22">
        <f>F109</f>
        <v>11.33595</v>
      </c>
      <c r="F109" s="22">
        <f>ROUND(11.33595,5)</f>
        <v>11.33595</v>
      </c>
      <c r="G109" s="20"/>
      <c r="H109" s="28"/>
    </row>
    <row r="110" spans="1:8" ht="12.75" customHeight="1">
      <c r="A110" s="30">
        <v>44504</v>
      </c>
      <c r="B110" s="31"/>
      <c r="C110" s="22">
        <f>ROUND(10.855,5)</f>
        <v>10.855</v>
      </c>
      <c r="D110" s="22">
        <f>F110</f>
        <v>11.539</v>
      </c>
      <c r="E110" s="22">
        <f>F110</f>
        <v>11.539</v>
      </c>
      <c r="F110" s="22">
        <f>ROUND(11.539,5)</f>
        <v>11.539</v>
      </c>
      <c r="G110" s="20"/>
      <c r="H110" s="28"/>
    </row>
    <row r="111" spans="1:8" ht="12.75" customHeight="1">
      <c r="A111" s="30">
        <v>44595</v>
      </c>
      <c r="B111" s="31"/>
      <c r="C111" s="22">
        <f>ROUND(10.855,5)</f>
        <v>10.855</v>
      </c>
      <c r="D111" s="22">
        <f>F111</f>
        <v>11.76579</v>
      </c>
      <c r="E111" s="22">
        <f>F111</f>
        <v>11.76579</v>
      </c>
      <c r="F111" s="22">
        <f>ROUND(11.76579,5)</f>
        <v>11.76579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44231</v>
      </c>
      <c r="B113" s="31"/>
      <c r="C113" s="22">
        <f>ROUND(99.46355,5)</f>
        <v>99.46355</v>
      </c>
      <c r="D113" s="22">
        <f>F113</f>
        <v>99.82059</v>
      </c>
      <c r="E113" s="22">
        <f>F113</f>
        <v>99.82059</v>
      </c>
      <c r="F113" s="22">
        <f>ROUND(99.82059,5)</f>
        <v>99.82059</v>
      </c>
      <c r="G113" s="20"/>
      <c r="H113" s="28"/>
    </row>
    <row r="114" spans="1:8" ht="12.75" customHeight="1">
      <c r="A114" s="30">
        <v>44322</v>
      </c>
      <c r="B114" s="31"/>
      <c r="C114" s="22">
        <f>ROUND(99.46355,5)</f>
        <v>99.46355</v>
      </c>
      <c r="D114" s="22">
        <f>F114</f>
        <v>99.06277</v>
      </c>
      <c r="E114" s="22">
        <f>F114</f>
        <v>99.06277</v>
      </c>
      <c r="F114" s="22">
        <f>ROUND(99.06277,5)</f>
        <v>99.06277</v>
      </c>
      <c r="G114" s="20"/>
      <c r="H114" s="28"/>
    </row>
    <row r="115" spans="1:8" ht="12.75" customHeight="1">
      <c r="A115" s="30">
        <v>44413</v>
      </c>
      <c r="B115" s="31"/>
      <c r="C115" s="22">
        <f>ROUND(99.46355,5)</f>
        <v>99.46355</v>
      </c>
      <c r="D115" s="22">
        <f>F115</f>
        <v>100.15645</v>
      </c>
      <c r="E115" s="22">
        <f>F115</f>
        <v>100.15645</v>
      </c>
      <c r="F115" s="22">
        <f>ROUND(100.15645,5)</f>
        <v>100.15645</v>
      </c>
      <c r="G115" s="20"/>
      <c r="H115" s="28"/>
    </row>
    <row r="116" spans="1:8" ht="12.75" customHeight="1">
      <c r="A116" s="30">
        <v>44504</v>
      </c>
      <c r="B116" s="31"/>
      <c r="C116" s="22">
        <f>ROUND(99.46355,5)</f>
        <v>99.46355</v>
      </c>
      <c r="D116" s="22">
        <f>F116</f>
        <v>99.43071</v>
      </c>
      <c r="E116" s="22">
        <f>F116</f>
        <v>99.43071</v>
      </c>
      <c r="F116" s="22">
        <f>ROUND(99.43071,5)</f>
        <v>99.43071</v>
      </c>
      <c r="G116" s="20"/>
      <c r="H116" s="28"/>
    </row>
    <row r="117" spans="1:8" ht="12.75" customHeight="1">
      <c r="A117" s="30">
        <v>44595</v>
      </c>
      <c r="B117" s="31"/>
      <c r="C117" s="22">
        <f>ROUND(99.46355,5)</f>
        <v>99.46355</v>
      </c>
      <c r="D117" s="22">
        <f>F117</f>
        <v>100.46463</v>
      </c>
      <c r="E117" s="22">
        <f>F117</f>
        <v>100.46463</v>
      </c>
      <c r="F117" s="22">
        <f>ROUND(100.46463,5)</f>
        <v>100.46463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44231</v>
      </c>
      <c r="B119" s="31"/>
      <c r="C119" s="22">
        <f>ROUND(4.55,5)</f>
        <v>4.55</v>
      </c>
      <c r="D119" s="22">
        <f>F119</f>
        <v>100.65491</v>
      </c>
      <c r="E119" s="22">
        <f>F119</f>
        <v>100.65491</v>
      </c>
      <c r="F119" s="22">
        <f>ROUND(100.65491,5)</f>
        <v>100.65491</v>
      </c>
      <c r="G119" s="20"/>
      <c r="H119" s="28"/>
    </row>
    <row r="120" spans="1:8" ht="12.75" customHeight="1">
      <c r="A120" s="30">
        <v>44322</v>
      </c>
      <c r="B120" s="31"/>
      <c r="C120" s="22">
        <f>ROUND(4.55,5)</f>
        <v>4.55</v>
      </c>
      <c r="D120" s="22">
        <f>F120</f>
        <v>101.69726</v>
      </c>
      <c r="E120" s="22">
        <f>F120</f>
        <v>101.69726</v>
      </c>
      <c r="F120" s="22">
        <f>ROUND(101.69726,5)</f>
        <v>101.69726</v>
      </c>
      <c r="G120" s="20"/>
      <c r="H120" s="28"/>
    </row>
    <row r="121" spans="1:8" ht="12.75" customHeight="1">
      <c r="A121" s="30">
        <v>44413</v>
      </c>
      <c r="B121" s="31"/>
      <c r="C121" s="22">
        <f>ROUND(4.55,5)</f>
        <v>4.55</v>
      </c>
      <c r="D121" s="22">
        <f>F121</f>
        <v>100.89001</v>
      </c>
      <c r="E121" s="22">
        <f>F121</f>
        <v>100.89001</v>
      </c>
      <c r="F121" s="22">
        <f>ROUND(100.89001,5)</f>
        <v>100.89001</v>
      </c>
      <c r="G121" s="20"/>
      <c r="H121" s="28"/>
    </row>
    <row r="122" spans="1:8" ht="12.75" customHeight="1">
      <c r="A122" s="30">
        <v>44504</v>
      </c>
      <c r="B122" s="31"/>
      <c r="C122" s="22">
        <f>ROUND(4.55,5)</f>
        <v>4.55</v>
      </c>
      <c r="D122" s="22">
        <f>F122</f>
        <v>101.98139</v>
      </c>
      <c r="E122" s="22">
        <f>F122</f>
        <v>101.98139</v>
      </c>
      <c r="F122" s="22">
        <f>ROUND(101.98139,5)</f>
        <v>101.98139</v>
      </c>
      <c r="G122" s="20"/>
      <c r="H122" s="28"/>
    </row>
    <row r="123" spans="1:8" ht="12.75" customHeight="1">
      <c r="A123" s="30">
        <v>44595</v>
      </c>
      <c r="B123" s="31"/>
      <c r="C123" s="22">
        <f>ROUND(4.55,5)</f>
        <v>4.55</v>
      </c>
      <c r="D123" s="22">
        <f>F123</f>
        <v>101.09289</v>
      </c>
      <c r="E123" s="22">
        <f>F123</f>
        <v>101.09289</v>
      </c>
      <c r="F123" s="22">
        <f>ROUND(101.09289,5)</f>
        <v>101.09289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44231</v>
      </c>
      <c r="B125" s="31"/>
      <c r="C125" s="22">
        <f>ROUND(4.73,5)</f>
        <v>4.73</v>
      </c>
      <c r="D125" s="22">
        <f>F125</f>
        <v>133.81049</v>
      </c>
      <c r="E125" s="22">
        <f>F125</f>
        <v>133.81049</v>
      </c>
      <c r="F125" s="22">
        <f>ROUND(133.81049,5)</f>
        <v>133.81049</v>
      </c>
      <c r="G125" s="20"/>
      <c r="H125" s="28"/>
    </row>
    <row r="126" spans="1:8" ht="12.75" customHeight="1">
      <c r="A126" s="30">
        <v>44322</v>
      </c>
      <c r="B126" s="31"/>
      <c r="C126" s="22">
        <f>ROUND(4.73,5)</f>
        <v>4.73</v>
      </c>
      <c r="D126" s="22">
        <f>F126</f>
        <v>133.22602</v>
      </c>
      <c r="E126" s="22">
        <f>F126</f>
        <v>133.22602</v>
      </c>
      <c r="F126" s="22">
        <f>ROUND(133.22602,5)</f>
        <v>133.22602</v>
      </c>
      <c r="G126" s="20"/>
      <c r="H126" s="28"/>
    </row>
    <row r="127" spans="1:8" ht="12.75" customHeight="1">
      <c r="A127" s="30">
        <v>44413</v>
      </c>
      <c r="B127" s="31"/>
      <c r="C127" s="22">
        <f>ROUND(4.73,5)</f>
        <v>4.73</v>
      </c>
      <c r="D127" s="22">
        <f>F127</f>
        <v>134.69695</v>
      </c>
      <c r="E127" s="22">
        <f>F127</f>
        <v>134.69695</v>
      </c>
      <c r="F127" s="22">
        <f>ROUND(134.69695,5)</f>
        <v>134.69695</v>
      </c>
      <c r="G127" s="20"/>
      <c r="H127" s="28"/>
    </row>
    <row r="128" spans="1:8" ht="12.75" customHeight="1">
      <c r="A128" s="30">
        <v>44504</v>
      </c>
      <c r="B128" s="31"/>
      <c r="C128" s="22">
        <f>ROUND(4.73,5)</f>
        <v>4.73</v>
      </c>
      <c r="D128" s="22">
        <f>F128</f>
        <v>134.14464</v>
      </c>
      <c r="E128" s="22">
        <f>F128</f>
        <v>134.14464</v>
      </c>
      <c r="F128" s="22">
        <f>ROUND(134.14464,5)</f>
        <v>134.14464</v>
      </c>
      <c r="G128" s="20"/>
      <c r="H128" s="28"/>
    </row>
    <row r="129" spans="1:8" ht="12.75" customHeight="1">
      <c r="A129" s="30">
        <v>44595</v>
      </c>
      <c r="B129" s="31"/>
      <c r="C129" s="22">
        <f>ROUND(4.73,5)</f>
        <v>4.73</v>
      </c>
      <c r="D129" s="22">
        <f>F129</f>
        <v>135.53952</v>
      </c>
      <c r="E129" s="22">
        <f>F129</f>
        <v>135.53952</v>
      </c>
      <c r="F129" s="22">
        <f>ROUND(135.53952,5)</f>
        <v>135.53952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44231</v>
      </c>
      <c r="B131" s="31"/>
      <c r="C131" s="22">
        <f>ROUND(11.235,5)</f>
        <v>11.235</v>
      </c>
      <c r="D131" s="22">
        <f>F131</f>
        <v>11.32808</v>
      </c>
      <c r="E131" s="22">
        <f>F131</f>
        <v>11.32808</v>
      </c>
      <c r="F131" s="22">
        <f>ROUND(11.32808,5)</f>
        <v>11.32808</v>
      </c>
      <c r="G131" s="20"/>
      <c r="H131" s="28"/>
    </row>
    <row r="132" spans="1:8" ht="12.75" customHeight="1">
      <c r="A132" s="30">
        <v>44322</v>
      </c>
      <c r="B132" s="31"/>
      <c r="C132" s="22">
        <f>ROUND(11.235,5)</f>
        <v>11.235</v>
      </c>
      <c r="D132" s="22">
        <f>F132</f>
        <v>11.5799</v>
      </c>
      <c r="E132" s="22">
        <f>F132</f>
        <v>11.5799</v>
      </c>
      <c r="F132" s="22">
        <f>ROUND(11.5799,5)</f>
        <v>11.5799</v>
      </c>
      <c r="G132" s="20"/>
      <c r="H132" s="28"/>
    </row>
    <row r="133" spans="1:8" ht="12.75" customHeight="1">
      <c r="A133" s="30">
        <v>44413</v>
      </c>
      <c r="B133" s="31"/>
      <c r="C133" s="22">
        <f>ROUND(11.235,5)</f>
        <v>11.235</v>
      </c>
      <c r="D133" s="22">
        <f>F133</f>
        <v>11.83831</v>
      </c>
      <c r="E133" s="22">
        <f>F133</f>
        <v>11.83831</v>
      </c>
      <c r="F133" s="22">
        <f>ROUND(11.83831,5)</f>
        <v>11.83831</v>
      </c>
      <c r="G133" s="20"/>
      <c r="H133" s="28"/>
    </row>
    <row r="134" spans="1:8" ht="12.75" customHeight="1">
      <c r="A134" s="30">
        <v>44504</v>
      </c>
      <c r="B134" s="31"/>
      <c r="C134" s="22">
        <f>ROUND(11.235,5)</f>
        <v>11.235</v>
      </c>
      <c r="D134" s="22">
        <f>F134</f>
        <v>12.10695</v>
      </c>
      <c r="E134" s="22">
        <f>F134</f>
        <v>12.10695</v>
      </c>
      <c r="F134" s="22">
        <f>ROUND(12.10695,5)</f>
        <v>12.10695</v>
      </c>
      <c r="G134" s="20"/>
      <c r="H134" s="28"/>
    </row>
    <row r="135" spans="1:8" ht="12.75" customHeight="1">
      <c r="A135" s="30">
        <v>44595</v>
      </c>
      <c r="B135" s="31"/>
      <c r="C135" s="22">
        <f>ROUND(11.235,5)</f>
        <v>11.235</v>
      </c>
      <c r="D135" s="22">
        <f>F135</f>
        <v>12.40632</v>
      </c>
      <c r="E135" s="22">
        <f>F135</f>
        <v>12.40632</v>
      </c>
      <c r="F135" s="22">
        <f>ROUND(12.40632,5)</f>
        <v>12.40632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44231</v>
      </c>
      <c r="B137" s="31"/>
      <c r="C137" s="22">
        <f>ROUND(11.77,5)</f>
        <v>11.77</v>
      </c>
      <c r="D137" s="22">
        <f>F137</f>
        <v>11.85735</v>
      </c>
      <c r="E137" s="22">
        <f>F137</f>
        <v>11.85735</v>
      </c>
      <c r="F137" s="22">
        <f>ROUND(11.85735,5)</f>
        <v>11.85735</v>
      </c>
      <c r="G137" s="20"/>
      <c r="H137" s="28"/>
    </row>
    <row r="138" spans="1:8" ht="12.75" customHeight="1">
      <c r="A138" s="30">
        <v>44322</v>
      </c>
      <c r="B138" s="31"/>
      <c r="C138" s="22">
        <f>ROUND(11.77,5)</f>
        <v>11.77</v>
      </c>
      <c r="D138" s="22">
        <f>F138</f>
        <v>12.1024</v>
      </c>
      <c r="E138" s="22">
        <f>F138</f>
        <v>12.1024</v>
      </c>
      <c r="F138" s="22">
        <f>ROUND(12.1024,5)</f>
        <v>12.1024</v>
      </c>
      <c r="G138" s="20"/>
      <c r="H138" s="28"/>
    </row>
    <row r="139" spans="1:8" ht="12.75" customHeight="1">
      <c r="A139" s="30">
        <v>44413</v>
      </c>
      <c r="B139" s="31"/>
      <c r="C139" s="22">
        <f>ROUND(11.77,5)</f>
        <v>11.77</v>
      </c>
      <c r="D139" s="22">
        <f>F139</f>
        <v>12.34782</v>
      </c>
      <c r="E139" s="22">
        <f>F139</f>
        <v>12.34782</v>
      </c>
      <c r="F139" s="22">
        <f>ROUND(12.34782,5)</f>
        <v>12.34782</v>
      </c>
      <c r="G139" s="20"/>
      <c r="H139" s="28"/>
    </row>
    <row r="140" spans="1:8" ht="12.75" customHeight="1">
      <c r="A140" s="30">
        <v>44504</v>
      </c>
      <c r="B140" s="31"/>
      <c r="C140" s="22">
        <f>ROUND(11.77,5)</f>
        <v>11.77</v>
      </c>
      <c r="D140" s="22">
        <f>F140</f>
        <v>12.60446</v>
      </c>
      <c r="E140" s="22">
        <f>F140</f>
        <v>12.60446</v>
      </c>
      <c r="F140" s="22">
        <f>ROUND(12.60446,5)</f>
        <v>12.60446</v>
      </c>
      <c r="G140" s="20"/>
      <c r="H140" s="28"/>
    </row>
    <row r="141" spans="1:8" ht="12.75" customHeight="1">
      <c r="A141" s="30">
        <v>44595</v>
      </c>
      <c r="B141" s="31"/>
      <c r="C141" s="22">
        <f>ROUND(11.77,5)</f>
        <v>11.77</v>
      </c>
      <c r="D141" s="22">
        <f>F141</f>
        <v>12.88063</v>
      </c>
      <c r="E141" s="22">
        <f>F141</f>
        <v>12.88063</v>
      </c>
      <c r="F141" s="22">
        <f>ROUND(12.88063,5)</f>
        <v>12.88063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44231</v>
      </c>
      <c r="B143" s="31"/>
      <c r="C143" s="22">
        <f>ROUND(4.405,5)</f>
        <v>4.405</v>
      </c>
      <c r="D143" s="22">
        <f>F143</f>
        <v>4.43105</v>
      </c>
      <c r="E143" s="22">
        <f>F143</f>
        <v>4.43105</v>
      </c>
      <c r="F143" s="22">
        <f>ROUND(4.43105,5)</f>
        <v>4.43105</v>
      </c>
      <c r="G143" s="20"/>
      <c r="H143" s="28"/>
    </row>
    <row r="144" spans="1:8" ht="12.75" customHeight="1">
      <c r="A144" s="30">
        <v>44322</v>
      </c>
      <c r="B144" s="31"/>
      <c r="C144" s="22">
        <f>ROUND(4.405,5)</f>
        <v>4.405</v>
      </c>
      <c r="D144" s="22">
        <f>F144</f>
        <v>4.48051</v>
      </c>
      <c r="E144" s="22">
        <f>F144</f>
        <v>4.48051</v>
      </c>
      <c r="F144" s="22">
        <f>ROUND(4.48051,5)</f>
        <v>4.48051</v>
      </c>
      <c r="G144" s="20"/>
      <c r="H144" s="28"/>
    </row>
    <row r="145" spans="1:8" ht="12.75" customHeight="1">
      <c r="A145" s="30">
        <v>44413</v>
      </c>
      <c r="B145" s="31"/>
      <c r="C145" s="22">
        <f>ROUND(4.405,5)</f>
        <v>4.405</v>
      </c>
      <c r="D145" s="22">
        <f>F145</f>
        <v>4.50441</v>
      </c>
      <c r="E145" s="22">
        <f>F145</f>
        <v>4.50441</v>
      </c>
      <c r="F145" s="22">
        <f>ROUND(4.50441,5)</f>
        <v>4.50441</v>
      </c>
      <c r="G145" s="20"/>
      <c r="H145" s="28"/>
    </row>
    <row r="146" spans="1:8" ht="12.75" customHeight="1">
      <c r="A146" s="30">
        <v>44504</v>
      </c>
      <c r="B146" s="31"/>
      <c r="C146" s="22">
        <f>ROUND(4.405,5)</f>
        <v>4.405</v>
      </c>
      <c r="D146" s="22">
        <f>F146</f>
        <v>4.54586</v>
      </c>
      <c r="E146" s="22">
        <f>F146</f>
        <v>4.54586</v>
      </c>
      <c r="F146" s="22">
        <f>ROUND(4.54586,5)</f>
        <v>4.54586</v>
      </c>
      <c r="G146" s="20"/>
      <c r="H146" s="28"/>
    </row>
    <row r="147" spans="1:8" ht="12.75" customHeight="1">
      <c r="A147" s="30">
        <v>44595</v>
      </c>
      <c r="B147" s="31"/>
      <c r="C147" s="22">
        <f>ROUND(4.405,5)</f>
        <v>4.405</v>
      </c>
      <c r="D147" s="22">
        <f>F147</f>
        <v>4.6674</v>
      </c>
      <c r="E147" s="22">
        <f>F147</f>
        <v>4.6674</v>
      </c>
      <c r="F147" s="22">
        <f>ROUND(4.6674,5)</f>
        <v>4.6674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44231</v>
      </c>
      <c r="B149" s="31"/>
      <c r="C149" s="22">
        <f>ROUND(10.42,5)</f>
        <v>10.42</v>
      </c>
      <c r="D149" s="22">
        <f>F149</f>
        <v>10.50003</v>
      </c>
      <c r="E149" s="22">
        <f>F149</f>
        <v>10.50003</v>
      </c>
      <c r="F149" s="22">
        <f>ROUND(10.50003,5)</f>
        <v>10.50003</v>
      </c>
      <c r="G149" s="20"/>
      <c r="H149" s="28"/>
    </row>
    <row r="150" spans="1:8" ht="12.75" customHeight="1">
      <c r="A150" s="30">
        <v>44322</v>
      </c>
      <c r="B150" s="31"/>
      <c r="C150" s="22">
        <f>ROUND(10.42,5)</f>
        <v>10.42</v>
      </c>
      <c r="D150" s="22">
        <f>F150</f>
        <v>10.71258</v>
      </c>
      <c r="E150" s="22">
        <f>F150</f>
        <v>10.71258</v>
      </c>
      <c r="F150" s="22">
        <f>ROUND(10.71258,5)</f>
        <v>10.71258</v>
      </c>
      <c r="G150" s="20"/>
      <c r="H150" s="28"/>
    </row>
    <row r="151" spans="1:8" ht="12.75" customHeight="1">
      <c r="A151" s="30">
        <v>44413</v>
      </c>
      <c r="B151" s="31"/>
      <c r="C151" s="22">
        <f>ROUND(10.42,5)</f>
        <v>10.42</v>
      </c>
      <c r="D151" s="22">
        <f>F151</f>
        <v>10.93189</v>
      </c>
      <c r="E151" s="22">
        <f>F151</f>
        <v>10.93189</v>
      </c>
      <c r="F151" s="22">
        <f>ROUND(10.93189,5)</f>
        <v>10.93189</v>
      </c>
      <c r="G151" s="20"/>
      <c r="H151" s="28"/>
    </row>
    <row r="152" spans="1:8" ht="12.75" customHeight="1">
      <c r="A152" s="30">
        <v>44504</v>
      </c>
      <c r="B152" s="31"/>
      <c r="C152" s="22">
        <f>ROUND(10.42,5)</f>
        <v>10.42</v>
      </c>
      <c r="D152" s="22">
        <f>F152</f>
        <v>11.15847</v>
      </c>
      <c r="E152" s="22">
        <f>F152</f>
        <v>11.15847</v>
      </c>
      <c r="F152" s="22">
        <f>ROUND(11.15847,5)</f>
        <v>11.15847</v>
      </c>
      <c r="G152" s="20"/>
      <c r="H152" s="28"/>
    </row>
    <row r="153" spans="1:8" ht="12.75" customHeight="1">
      <c r="A153" s="30">
        <v>44595</v>
      </c>
      <c r="B153" s="31"/>
      <c r="C153" s="22">
        <f>ROUND(10.42,5)</f>
        <v>10.42</v>
      </c>
      <c r="D153" s="22">
        <f>F153</f>
        <v>11.41232</v>
      </c>
      <c r="E153" s="22">
        <f>F153</f>
        <v>11.41232</v>
      </c>
      <c r="F153" s="22">
        <f>ROUND(11.41232,5)</f>
        <v>11.41232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44231</v>
      </c>
      <c r="B155" s="31"/>
      <c r="C155" s="22">
        <f>ROUND(6.555,5)</f>
        <v>6.555</v>
      </c>
      <c r="D155" s="22">
        <f>F155</f>
        <v>6.60793</v>
      </c>
      <c r="E155" s="22">
        <f>F155</f>
        <v>6.60793</v>
      </c>
      <c r="F155" s="22">
        <f>ROUND(6.60793,5)</f>
        <v>6.60793</v>
      </c>
      <c r="G155" s="20"/>
      <c r="H155" s="28"/>
    </row>
    <row r="156" spans="1:8" ht="12.75" customHeight="1">
      <c r="A156" s="30">
        <v>44322</v>
      </c>
      <c r="B156" s="31"/>
      <c r="C156" s="22">
        <f>ROUND(6.555,5)</f>
        <v>6.555</v>
      </c>
      <c r="D156" s="22">
        <f>F156</f>
        <v>6.7554</v>
      </c>
      <c r="E156" s="22">
        <f>F156</f>
        <v>6.7554</v>
      </c>
      <c r="F156" s="22">
        <f>ROUND(6.7554,5)</f>
        <v>6.7554</v>
      </c>
      <c r="G156" s="20"/>
      <c r="H156" s="28"/>
    </row>
    <row r="157" spans="1:8" ht="12.75" customHeight="1">
      <c r="A157" s="30">
        <v>44413</v>
      </c>
      <c r="B157" s="31"/>
      <c r="C157" s="22">
        <f>ROUND(6.555,5)</f>
        <v>6.555</v>
      </c>
      <c r="D157" s="22">
        <f>F157</f>
        <v>6.9035</v>
      </c>
      <c r="E157" s="22">
        <f>F157</f>
        <v>6.9035</v>
      </c>
      <c r="F157" s="22">
        <f>ROUND(6.9035,5)</f>
        <v>6.9035</v>
      </c>
      <c r="G157" s="20"/>
      <c r="H157" s="28"/>
    </row>
    <row r="158" spans="1:8" ht="12.75" customHeight="1">
      <c r="A158" s="30">
        <v>44504</v>
      </c>
      <c r="B158" s="31"/>
      <c r="C158" s="22">
        <f>ROUND(6.555,5)</f>
        <v>6.555</v>
      </c>
      <c r="D158" s="22">
        <f>F158</f>
        <v>7.0619</v>
      </c>
      <c r="E158" s="22">
        <f>F158</f>
        <v>7.0619</v>
      </c>
      <c r="F158" s="22">
        <f>ROUND(7.0619,5)</f>
        <v>7.0619</v>
      </c>
      <c r="G158" s="20"/>
      <c r="H158" s="28"/>
    </row>
    <row r="159" spans="1:8" ht="12.75" customHeight="1">
      <c r="A159" s="30">
        <v>44595</v>
      </c>
      <c r="B159" s="31"/>
      <c r="C159" s="22">
        <f>ROUND(6.555,5)</f>
        <v>6.555</v>
      </c>
      <c r="D159" s="22">
        <f>F159</f>
        <v>7.25471</v>
      </c>
      <c r="E159" s="22">
        <f>F159</f>
        <v>7.25471</v>
      </c>
      <c r="F159" s="22">
        <f>ROUND(7.25471,5)</f>
        <v>7.25471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44231</v>
      </c>
      <c r="B161" s="31"/>
      <c r="C161" s="22">
        <f>ROUND(1.55,5)</f>
        <v>1.55</v>
      </c>
      <c r="D161" s="22">
        <f>F161</f>
        <v>318.11965</v>
      </c>
      <c r="E161" s="22">
        <f>F161</f>
        <v>318.11965</v>
      </c>
      <c r="F161" s="22">
        <f>ROUND(318.11965,5)</f>
        <v>318.11965</v>
      </c>
      <c r="G161" s="20"/>
      <c r="H161" s="28"/>
    </row>
    <row r="162" spans="1:8" ht="12.75" customHeight="1">
      <c r="A162" s="30">
        <v>44322</v>
      </c>
      <c r="B162" s="31"/>
      <c r="C162" s="22">
        <f>ROUND(1.55,5)</f>
        <v>1.55</v>
      </c>
      <c r="D162" s="22">
        <f>F162</f>
        <v>321.41415</v>
      </c>
      <c r="E162" s="22">
        <f>F162</f>
        <v>321.41415</v>
      </c>
      <c r="F162" s="22">
        <f>ROUND(321.41415,5)</f>
        <v>321.41415</v>
      </c>
      <c r="G162" s="20"/>
      <c r="H162" s="28"/>
    </row>
    <row r="163" spans="1:8" ht="12.75" customHeight="1">
      <c r="A163" s="30">
        <v>44413</v>
      </c>
      <c r="B163" s="31"/>
      <c r="C163" s="22">
        <f>ROUND(1.55,5)</f>
        <v>1.55</v>
      </c>
      <c r="D163" s="22">
        <f>F163</f>
        <v>316.9503</v>
      </c>
      <c r="E163" s="22">
        <f>F163</f>
        <v>316.9503</v>
      </c>
      <c r="F163" s="22">
        <f>ROUND(316.9503,5)</f>
        <v>316.9503</v>
      </c>
      <c r="G163" s="20"/>
      <c r="H163" s="28"/>
    </row>
    <row r="164" spans="1:8" ht="12.75" customHeight="1">
      <c r="A164" s="30">
        <v>44504</v>
      </c>
      <c r="B164" s="31"/>
      <c r="C164" s="22">
        <f>ROUND(1.55,5)</f>
        <v>1.55</v>
      </c>
      <c r="D164" s="22">
        <f>F164</f>
        <v>320.37869</v>
      </c>
      <c r="E164" s="22">
        <f>F164</f>
        <v>320.37869</v>
      </c>
      <c r="F164" s="22">
        <f>ROUND(320.37869,5)</f>
        <v>320.37869</v>
      </c>
      <c r="G164" s="20"/>
      <c r="H164" s="28"/>
    </row>
    <row r="165" spans="1:8" ht="12.75" customHeight="1">
      <c r="A165" s="30">
        <v>44595</v>
      </c>
      <c r="B165" s="31"/>
      <c r="C165" s="22">
        <f>ROUND(1.55,5)</f>
        <v>1.55</v>
      </c>
      <c r="D165" s="22">
        <f>F165</f>
        <v>315.60626</v>
      </c>
      <c r="E165" s="22">
        <f>F165</f>
        <v>315.60626</v>
      </c>
      <c r="F165" s="22">
        <f>ROUND(315.60626,5)</f>
        <v>315.60626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44231</v>
      </c>
      <c r="B167" s="31"/>
      <c r="C167" s="22">
        <f>ROUND(4.45,5)</f>
        <v>4.45</v>
      </c>
      <c r="D167" s="22">
        <f>F167</f>
        <v>218.39727</v>
      </c>
      <c r="E167" s="22">
        <f>F167</f>
        <v>218.39727</v>
      </c>
      <c r="F167" s="22">
        <f>ROUND(218.39727,5)</f>
        <v>218.39727</v>
      </c>
      <c r="G167" s="20"/>
      <c r="H167" s="28"/>
    </row>
    <row r="168" spans="1:8" ht="12.75" customHeight="1">
      <c r="A168" s="30">
        <v>44322</v>
      </c>
      <c r="B168" s="31"/>
      <c r="C168" s="22">
        <f>ROUND(4.45,5)</f>
        <v>4.45</v>
      </c>
      <c r="D168" s="22">
        <f>F168</f>
        <v>220.65898</v>
      </c>
      <c r="E168" s="22">
        <f>F168</f>
        <v>220.65898</v>
      </c>
      <c r="F168" s="22">
        <f>ROUND(220.65898,5)</f>
        <v>220.65898</v>
      </c>
      <c r="G168" s="20"/>
      <c r="H168" s="28"/>
    </row>
    <row r="169" spans="1:8" ht="12.75" customHeight="1">
      <c r="A169" s="30">
        <v>44413</v>
      </c>
      <c r="B169" s="31"/>
      <c r="C169" s="22">
        <f>ROUND(4.45,5)</f>
        <v>4.45</v>
      </c>
      <c r="D169" s="22">
        <f>F169</f>
        <v>218.83923</v>
      </c>
      <c r="E169" s="22">
        <f>F169</f>
        <v>218.83923</v>
      </c>
      <c r="F169" s="22">
        <f>ROUND(218.83923,5)</f>
        <v>218.83923</v>
      </c>
      <c r="G169" s="20"/>
      <c r="H169" s="28"/>
    </row>
    <row r="170" spans="1:8" ht="12.75" customHeight="1">
      <c r="A170" s="30">
        <v>44504</v>
      </c>
      <c r="B170" s="31"/>
      <c r="C170" s="22">
        <f>ROUND(4.45,5)</f>
        <v>4.45</v>
      </c>
      <c r="D170" s="22">
        <f>F170</f>
        <v>221.20636</v>
      </c>
      <c r="E170" s="22">
        <f>F170</f>
        <v>221.20636</v>
      </c>
      <c r="F170" s="22">
        <f>ROUND(221.20636,5)</f>
        <v>221.20636</v>
      </c>
      <c r="G170" s="20"/>
      <c r="H170" s="28"/>
    </row>
    <row r="171" spans="1:8" ht="12.75" customHeight="1">
      <c r="A171" s="30">
        <v>44595</v>
      </c>
      <c r="B171" s="31"/>
      <c r="C171" s="22">
        <f>ROUND(4.45,5)</f>
        <v>4.45</v>
      </c>
      <c r="D171" s="22">
        <f>F171</f>
        <v>219.2025</v>
      </c>
      <c r="E171" s="22">
        <f>F171</f>
        <v>219.2025</v>
      </c>
      <c r="F171" s="22">
        <f>ROUND(219.2025,5)</f>
        <v>219.2025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44231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44231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44322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44413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44504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44595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44504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44595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44231</v>
      </c>
      <c r="B187" s="31"/>
      <c r="C187" s="22">
        <f>ROUND(3.6,5)</f>
        <v>3.6</v>
      </c>
      <c r="D187" s="22">
        <f>F187</f>
        <v>3.40983</v>
      </c>
      <c r="E187" s="22">
        <f>F187</f>
        <v>3.40983</v>
      </c>
      <c r="F187" s="22">
        <f>ROUND(3.40983,5)</f>
        <v>3.40983</v>
      </c>
      <c r="G187" s="20"/>
      <c r="H187" s="28"/>
    </row>
    <row r="188" spans="1:8" ht="12.75" customHeight="1">
      <c r="A188" s="30">
        <v>44322</v>
      </c>
      <c r="B188" s="31"/>
      <c r="C188" s="22">
        <f>ROUND(3.6,5)</f>
        <v>3.6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ROUND(3.6,5)</f>
        <v>3.6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44504</v>
      </c>
      <c r="B190" s="31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44595</v>
      </c>
      <c r="B191" s="31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44231</v>
      </c>
      <c r="B193" s="31"/>
      <c r="C193" s="22">
        <f>ROUND(10.245,5)</f>
        <v>10.245</v>
      </c>
      <c r="D193" s="22">
        <f>F193</f>
        <v>10.31308</v>
      </c>
      <c r="E193" s="22">
        <f>F193</f>
        <v>10.31308</v>
      </c>
      <c r="F193" s="22">
        <f>ROUND(10.31308,5)</f>
        <v>10.31308</v>
      </c>
      <c r="G193" s="20"/>
      <c r="H193" s="28"/>
    </row>
    <row r="194" spans="1:8" ht="12.75" customHeight="1">
      <c r="A194" s="30">
        <v>44322</v>
      </c>
      <c r="B194" s="31"/>
      <c r="C194" s="22">
        <f>ROUND(10.245,5)</f>
        <v>10.245</v>
      </c>
      <c r="D194" s="22">
        <f>F194</f>
        <v>10.49944</v>
      </c>
      <c r="E194" s="22">
        <f>F194</f>
        <v>10.49944</v>
      </c>
      <c r="F194" s="22">
        <f>ROUND(10.49944,5)</f>
        <v>10.49944</v>
      </c>
      <c r="G194" s="20"/>
      <c r="H194" s="28"/>
    </row>
    <row r="195" spans="1:8" ht="12.75" customHeight="1">
      <c r="A195" s="30">
        <v>44413</v>
      </c>
      <c r="B195" s="31"/>
      <c r="C195" s="22">
        <f>ROUND(10.245,5)</f>
        <v>10.245</v>
      </c>
      <c r="D195" s="22">
        <f>F195</f>
        <v>10.6875</v>
      </c>
      <c r="E195" s="22">
        <f>F195</f>
        <v>10.6875</v>
      </c>
      <c r="F195" s="22">
        <f>ROUND(10.6875,5)</f>
        <v>10.6875</v>
      </c>
      <c r="G195" s="20"/>
      <c r="H195" s="28"/>
    </row>
    <row r="196" spans="1:8" ht="12.75" customHeight="1">
      <c r="A196" s="30">
        <v>44504</v>
      </c>
      <c r="B196" s="31"/>
      <c r="C196" s="22">
        <f>ROUND(10.245,5)</f>
        <v>10.245</v>
      </c>
      <c r="D196" s="22">
        <f>F196</f>
        <v>10.8807</v>
      </c>
      <c r="E196" s="22">
        <f>F196</f>
        <v>10.8807</v>
      </c>
      <c r="F196" s="22">
        <f>ROUND(10.8807,5)</f>
        <v>10.8807</v>
      </c>
      <c r="G196" s="20"/>
      <c r="H196" s="28"/>
    </row>
    <row r="197" spans="1:8" ht="12.75" customHeight="1">
      <c r="A197" s="30">
        <v>44595</v>
      </c>
      <c r="B197" s="31"/>
      <c r="C197" s="22">
        <f>ROUND(10.245,5)</f>
        <v>10.245</v>
      </c>
      <c r="D197" s="22">
        <f>F197</f>
        <v>11.09236</v>
      </c>
      <c r="E197" s="22">
        <f>F197</f>
        <v>11.09236</v>
      </c>
      <c r="F197" s="22">
        <f>ROUND(11.09236,5)</f>
        <v>11.09236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44231</v>
      </c>
      <c r="B199" s="31"/>
      <c r="C199" s="22">
        <f>ROUND(3.83,5)</f>
        <v>3.83</v>
      </c>
      <c r="D199" s="22">
        <f>F199</f>
        <v>193.02781</v>
      </c>
      <c r="E199" s="22">
        <f>F199</f>
        <v>193.02781</v>
      </c>
      <c r="F199" s="22">
        <f>ROUND(193.02781,5)</f>
        <v>193.02781</v>
      </c>
      <c r="G199" s="20"/>
      <c r="H199" s="28"/>
    </row>
    <row r="200" spans="1:8" ht="12.75" customHeight="1">
      <c r="A200" s="30">
        <v>44322</v>
      </c>
      <c r="B200" s="31"/>
      <c r="C200" s="22">
        <f>ROUND(3.83,5)</f>
        <v>3.83</v>
      </c>
      <c r="D200" s="22">
        <f>F200</f>
        <v>192.31091</v>
      </c>
      <c r="E200" s="22">
        <f>F200</f>
        <v>192.31091</v>
      </c>
      <c r="F200" s="22">
        <f>ROUND(192.31091,5)</f>
        <v>192.31091</v>
      </c>
      <c r="G200" s="20"/>
      <c r="H200" s="28"/>
    </row>
    <row r="201" spans="1:8" ht="12.75" customHeight="1">
      <c r="A201" s="30">
        <v>44413</v>
      </c>
      <c r="B201" s="31"/>
      <c r="C201" s="22">
        <f>ROUND(3.83,5)</f>
        <v>3.83</v>
      </c>
      <c r="D201" s="22">
        <f>F201</f>
        <v>194.43398</v>
      </c>
      <c r="E201" s="22">
        <f>F201</f>
        <v>194.43398</v>
      </c>
      <c r="F201" s="22">
        <f>ROUND(194.43398,5)</f>
        <v>194.43398</v>
      </c>
      <c r="G201" s="20"/>
      <c r="H201" s="28"/>
    </row>
    <row r="202" spans="1:8" ht="12.75" customHeight="1">
      <c r="A202" s="30">
        <v>44504</v>
      </c>
      <c r="B202" s="31"/>
      <c r="C202" s="22">
        <f>ROUND(3.83,5)</f>
        <v>3.83</v>
      </c>
      <c r="D202" s="22">
        <f>F202</f>
        <v>193.7946</v>
      </c>
      <c r="E202" s="22">
        <f>F202</f>
        <v>193.7946</v>
      </c>
      <c r="F202" s="22">
        <f>ROUND(193.7946,5)</f>
        <v>193.7946</v>
      </c>
      <c r="G202" s="20"/>
      <c r="H202" s="28"/>
    </row>
    <row r="203" spans="1:8" ht="12.75" customHeight="1">
      <c r="A203" s="30">
        <v>44595</v>
      </c>
      <c r="B203" s="31"/>
      <c r="C203" s="22">
        <f>ROUND(3.83,5)</f>
        <v>3.83</v>
      </c>
      <c r="D203" s="22">
        <f>F203</f>
        <v>195.81004</v>
      </c>
      <c r="E203" s="22">
        <f>F203</f>
        <v>195.81004</v>
      </c>
      <c r="F203" s="22">
        <f>ROUND(195.81004,5)</f>
        <v>195.81004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44231</v>
      </c>
      <c r="B205" s="31"/>
      <c r="C205" s="22">
        <f>ROUND(1.15,5)</f>
        <v>1.15</v>
      </c>
      <c r="D205" s="22">
        <f>F205</f>
        <v>169.94106</v>
      </c>
      <c r="E205" s="22">
        <f>F205</f>
        <v>169.94106</v>
      </c>
      <c r="F205" s="22">
        <f>ROUND(169.94106,5)</f>
        <v>169.94106</v>
      </c>
      <c r="G205" s="20"/>
      <c r="H205" s="28"/>
    </row>
    <row r="206" spans="1:8" ht="12.75" customHeight="1">
      <c r="A206" s="30">
        <v>44322</v>
      </c>
      <c r="B206" s="31"/>
      <c r="C206" s="22">
        <f>ROUND(1.15,5)</f>
        <v>1.15</v>
      </c>
      <c r="D206" s="22">
        <f>F206</f>
        <v>171.70115</v>
      </c>
      <c r="E206" s="22">
        <f>F206</f>
        <v>171.70115</v>
      </c>
      <c r="F206" s="22">
        <f>ROUND(171.70115,5)</f>
        <v>171.70115</v>
      </c>
      <c r="G206" s="20"/>
      <c r="H206" s="28"/>
    </row>
    <row r="207" spans="1:8" ht="12.75" customHeight="1">
      <c r="A207" s="30">
        <v>44413</v>
      </c>
      <c r="B207" s="31"/>
      <c r="C207" s="22">
        <f>ROUND(1.15,5)</f>
        <v>1.15</v>
      </c>
      <c r="D207" s="22">
        <f>F207</f>
        <v>171.26208</v>
      </c>
      <c r="E207" s="22">
        <f>F207</f>
        <v>171.26208</v>
      </c>
      <c r="F207" s="22">
        <f>ROUND(171.26208,5)</f>
        <v>171.26208</v>
      </c>
      <c r="G207" s="20"/>
      <c r="H207" s="28"/>
    </row>
    <row r="208" spans="1:8" ht="12.75" customHeight="1">
      <c r="A208" s="30">
        <v>44504</v>
      </c>
      <c r="B208" s="31"/>
      <c r="C208" s="22">
        <f>ROUND(1.15,5)</f>
        <v>1.15</v>
      </c>
      <c r="D208" s="22">
        <f>F208</f>
        <v>173.1145</v>
      </c>
      <c r="E208" s="22">
        <f>F208</f>
        <v>173.1145</v>
      </c>
      <c r="F208" s="22">
        <f>ROUND(173.1145,5)</f>
        <v>173.1145</v>
      </c>
      <c r="G208" s="20"/>
      <c r="H208" s="28"/>
    </row>
    <row r="209" spans="1:8" ht="12.75" customHeight="1">
      <c r="A209" s="30">
        <v>44595</v>
      </c>
      <c r="B209" s="31"/>
      <c r="C209" s="22">
        <f>ROUND(1.15,5)</f>
        <v>1.15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44231</v>
      </c>
      <c r="B211" s="31"/>
      <c r="C211" s="22">
        <f>ROUND(9.09,5)</f>
        <v>9.09</v>
      </c>
      <c r="D211" s="22">
        <f>F211</f>
        <v>9.1599</v>
      </c>
      <c r="E211" s="22">
        <f>F211</f>
        <v>9.1599</v>
      </c>
      <c r="F211" s="22">
        <f>ROUND(9.1599,5)</f>
        <v>9.1599</v>
      </c>
      <c r="G211" s="20"/>
      <c r="H211" s="28"/>
    </row>
    <row r="212" spans="1:8" ht="12.75" customHeight="1">
      <c r="A212" s="30">
        <v>44322</v>
      </c>
      <c r="B212" s="31"/>
      <c r="C212" s="22">
        <f>ROUND(9.09,5)</f>
        <v>9.09</v>
      </c>
      <c r="D212" s="22">
        <f>F212</f>
        <v>9.34562</v>
      </c>
      <c r="E212" s="22">
        <f>F212</f>
        <v>9.34562</v>
      </c>
      <c r="F212" s="22">
        <f>ROUND(9.34562,5)</f>
        <v>9.34562</v>
      </c>
      <c r="G212" s="20"/>
      <c r="H212" s="28"/>
    </row>
    <row r="213" spans="1:8" ht="12.75" customHeight="1">
      <c r="A213" s="30">
        <v>44413</v>
      </c>
      <c r="B213" s="31"/>
      <c r="C213" s="22">
        <f>ROUND(9.09,5)</f>
        <v>9.09</v>
      </c>
      <c r="D213" s="22">
        <f>F213</f>
        <v>9.53635</v>
      </c>
      <c r="E213" s="22">
        <f>F213</f>
        <v>9.53635</v>
      </c>
      <c r="F213" s="22">
        <f>ROUND(9.53635,5)</f>
        <v>9.53635</v>
      </c>
      <c r="G213" s="20"/>
      <c r="H213" s="28"/>
    </row>
    <row r="214" spans="1:8" ht="12.75" customHeight="1">
      <c r="A214" s="30">
        <v>44504</v>
      </c>
      <c r="B214" s="31"/>
      <c r="C214" s="22">
        <f>ROUND(9.09,5)</f>
        <v>9.09</v>
      </c>
      <c r="D214" s="22">
        <f>F214</f>
        <v>9.73604</v>
      </c>
      <c r="E214" s="22">
        <f>F214</f>
        <v>9.73604</v>
      </c>
      <c r="F214" s="22">
        <f>ROUND(9.73604,5)</f>
        <v>9.73604</v>
      </c>
      <c r="G214" s="20"/>
      <c r="H214" s="28"/>
    </row>
    <row r="215" spans="1:8" ht="12.75" customHeight="1">
      <c r="A215" s="30">
        <v>44595</v>
      </c>
      <c r="B215" s="31"/>
      <c r="C215" s="22">
        <f>ROUND(9.09,5)</f>
        <v>9.09</v>
      </c>
      <c r="D215" s="22">
        <f>F215</f>
        <v>9.96308</v>
      </c>
      <c r="E215" s="22">
        <f>F215</f>
        <v>9.96308</v>
      </c>
      <c r="F215" s="22">
        <f>ROUND(9.96308,5)</f>
        <v>9.96308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44231</v>
      </c>
      <c r="B217" s="31"/>
      <c r="C217" s="22">
        <f>ROUND(10.65,5)</f>
        <v>10.65</v>
      </c>
      <c r="D217" s="22">
        <f>F217</f>
        <v>10.71921</v>
      </c>
      <c r="E217" s="22">
        <f>F217</f>
        <v>10.71921</v>
      </c>
      <c r="F217" s="22">
        <f>ROUND(10.71921,5)</f>
        <v>10.71921</v>
      </c>
      <c r="G217" s="20"/>
      <c r="H217" s="28"/>
    </row>
    <row r="218" spans="1:8" ht="12.75" customHeight="1">
      <c r="A218" s="30">
        <v>44322</v>
      </c>
      <c r="B218" s="31"/>
      <c r="C218" s="22">
        <f>ROUND(10.65,5)</f>
        <v>10.65</v>
      </c>
      <c r="D218" s="22">
        <f>F218</f>
        <v>10.90228</v>
      </c>
      <c r="E218" s="22">
        <f>F218</f>
        <v>10.90228</v>
      </c>
      <c r="F218" s="22">
        <f>ROUND(10.90228,5)</f>
        <v>10.90228</v>
      </c>
      <c r="G218" s="20"/>
      <c r="H218" s="28"/>
    </row>
    <row r="219" spans="1:8" ht="12.75" customHeight="1">
      <c r="A219" s="30">
        <v>44413</v>
      </c>
      <c r="B219" s="31"/>
      <c r="C219" s="22">
        <f>ROUND(10.65,5)</f>
        <v>10.65</v>
      </c>
      <c r="D219" s="22">
        <f>F219</f>
        <v>11.0898</v>
      </c>
      <c r="E219" s="22">
        <f>F219</f>
        <v>11.0898</v>
      </c>
      <c r="F219" s="22">
        <f>ROUND(11.0898,5)</f>
        <v>11.0898</v>
      </c>
      <c r="G219" s="20"/>
      <c r="H219" s="28"/>
    </row>
    <row r="220" spans="1:8" ht="12.75" customHeight="1">
      <c r="A220" s="30">
        <v>44504</v>
      </c>
      <c r="B220" s="31"/>
      <c r="C220" s="22">
        <f>ROUND(10.65,5)</f>
        <v>10.65</v>
      </c>
      <c r="D220" s="22">
        <f>F220</f>
        <v>11.28193</v>
      </c>
      <c r="E220" s="22">
        <f>F220</f>
        <v>11.28193</v>
      </c>
      <c r="F220" s="22">
        <f>ROUND(11.28193,5)</f>
        <v>11.28193</v>
      </c>
      <c r="G220" s="20"/>
      <c r="H220" s="28"/>
    </row>
    <row r="221" spans="1:8" ht="12.75" customHeight="1">
      <c r="A221" s="30">
        <v>44595</v>
      </c>
      <c r="B221" s="31"/>
      <c r="C221" s="22">
        <f>ROUND(10.65,5)</f>
        <v>10.65</v>
      </c>
      <c r="D221" s="22">
        <f>F221</f>
        <v>11.49515</v>
      </c>
      <c r="E221" s="22">
        <f>F221</f>
        <v>11.49515</v>
      </c>
      <c r="F221" s="22">
        <f>ROUND(11.49515,5)</f>
        <v>11.49515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44231</v>
      </c>
      <c r="B223" s="31"/>
      <c r="C223" s="22">
        <f>ROUND(10.76,5)</f>
        <v>10.76</v>
      </c>
      <c r="D223" s="22">
        <f>F223</f>
        <v>10.83092</v>
      </c>
      <c r="E223" s="22">
        <f>F223</f>
        <v>10.83092</v>
      </c>
      <c r="F223" s="22">
        <f>ROUND(10.83092,5)</f>
        <v>10.83092</v>
      </c>
      <c r="G223" s="20"/>
      <c r="H223" s="28"/>
    </row>
    <row r="224" spans="1:8" ht="12.75" customHeight="1">
      <c r="A224" s="30">
        <v>44322</v>
      </c>
      <c r="B224" s="31"/>
      <c r="C224" s="22">
        <f>ROUND(10.76,5)</f>
        <v>10.76</v>
      </c>
      <c r="D224" s="22">
        <f>F224</f>
        <v>11.01854</v>
      </c>
      <c r="E224" s="22">
        <f>F224</f>
        <v>11.01854</v>
      </c>
      <c r="F224" s="22">
        <f>ROUND(11.01854,5)</f>
        <v>11.01854</v>
      </c>
      <c r="G224" s="20"/>
      <c r="H224" s="28"/>
    </row>
    <row r="225" spans="1:8" ht="12.75" customHeight="1">
      <c r="A225" s="30">
        <v>44413</v>
      </c>
      <c r="B225" s="31"/>
      <c r="C225" s="22">
        <f>ROUND(10.76,5)</f>
        <v>10.76</v>
      </c>
      <c r="D225" s="22">
        <f>F225</f>
        <v>11.21138</v>
      </c>
      <c r="E225" s="22">
        <f>F225</f>
        <v>11.21138</v>
      </c>
      <c r="F225" s="22">
        <f>ROUND(11.21138,5)</f>
        <v>11.21138</v>
      </c>
      <c r="G225" s="20"/>
      <c r="H225" s="28"/>
    </row>
    <row r="226" spans="1:8" ht="12.75" customHeight="1">
      <c r="A226" s="30">
        <v>44504</v>
      </c>
      <c r="B226" s="31"/>
      <c r="C226" s="22">
        <f>ROUND(10.76,5)</f>
        <v>10.76</v>
      </c>
      <c r="D226" s="22">
        <f>F226</f>
        <v>11.40909</v>
      </c>
      <c r="E226" s="22">
        <f>F226</f>
        <v>11.40909</v>
      </c>
      <c r="F226" s="22">
        <f>ROUND(11.40909,5)</f>
        <v>11.40909</v>
      </c>
      <c r="G226" s="20"/>
      <c r="H226" s="28"/>
    </row>
    <row r="227" spans="1:8" ht="12.75" customHeight="1">
      <c r="A227" s="30">
        <v>44595</v>
      </c>
      <c r="B227" s="31"/>
      <c r="C227" s="22">
        <f>ROUND(10.76,5)</f>
        <v>10.76</v>
      </c>
      <c r="D227" s="22">
        <f>F227</f>
        <v>11.62914</v>
      </c>
      <c r="E227" s="22">
        <f>F227</f>
        <v>11.62914</v>
      </c>
      <c r="F227" s="22">
        <f>ROUND(11.62914,5)</f>
        <v>11.62914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44231</v>
      </c>
      <c r="B229" s="31"/>
      <c r="C229" s="23">
        <f>ROUND(790.657,3)</f>
        <v>790.657</v>
      </c>
      <c r="D229" s="23">
        <f>F229</f>
        <v>793.256</v>
      </c>
      <c r="E229" s="23">
        <f>F229</f>
        <v>793.256</v>
      </c>
      <c r="F229" s="23">
        <f>ROUND(793.256,3)</f>
        <v>793.256</v>
      </c>
      <c r="G229" s="20"/>
      <c r="H229" s="28"/>
    </row>
    <row r="230" spans="1:8" ht="12.75" customHeight="1">
      <c r="A230" s="30">
        <v>44322</v>
      </c>
      <c r="B230" s="31"/>
      <c r="C230" s="23">
        <f>ROUND(790.657,3)</f>
        <v>790.657</v>
      </c>
      <c r="D230" s="23">
        <f>F230</f>
        <v>801.27</v>
      </c>
      <c r="E230" s="23">
        <f>F230</f>
        <v>801.27</v>
      </c>
      <c r="F230" s="23">
        <f>ROUND(801.27,3)</f>
        <v>801.27</v>
      </c>
      <c r="G230" s="20"/>
      <c r="H230" s="28"/>
    </row>
    <row r="231" spans="1:8" ht="12.75" customHeight="1">
      <c r="A231" s="30">
        <v>44413</v>
      </c>
      <c r="B231" s="31"/>
      <c r="C231" s="23">
        <f>ROUND(790.657,3)</f>
        <v>790.657</v>
      </c>
      <c r="D231" s="23">
        <f>F231</f>
        <v>809.823</v>
      </c>
      <c r="E231" s="23">
        <f>F231</f>
        <v>809.823</v>
      </c>
      <c r="F231" s="23">
        <f>ROUND(809.823,3)</f>
        <v>809.823</v>
      </c>
      <c r="G231" s="20"/>
      <c r="H231" s="28"/>
    </row>
    <row r="232" spans="1:8" ht="12.75" customHeight="1">
      <c r="A232" s="30">
        <v>44504</v>
      </c>
      <c r="B232" s="31"/>
      <c r="C232" s="23">
        <f>ROUND(790.657,3)</f>
        <v>790.657</v>
      </c>
      <c r="D232" s="23">
        <f>F232</f>
        <v>818.481</v>
      </c>
      <c r="E232" s="23">
        <f>F232</f>
        <v>818.481</v>
      </c>
      <c r="F232" s="23">
        <f>ROUND(818.481,3)</f>
        <v>818.481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44231</v>
      </c>
      <c r="B234" s="31"/>
      <c r="C234" s="23">
        <f>ROUND(791.746,3)</f>
        <v>791.746</v>
      </c>
      <c r="D234" s="23">
        <f>F234</f>
        <v>794.348</v>
      </c>
      <c r="E234" s="23">
        <f>F234</f>
        <v>794.348</v>
      </c>
      <c r="F234" s="23">
        <f>ROUND(794.348,3)</f>
        <v>794.348</v>
      </c>
      <c r="G234" s="20"/>
      <c r="H234" s="28"/>
    </row>
    <row r="235" spans="1:8" ht="12.75" customHeight="1">
      <c r="A235" s="30">
        <v>44322</v>
      </c>
      <c r="B235" s="31"/>
      <c r="C235" s="23">
        <f>ROUND(791.746,3)</f>
        <v>791.746</v>
      </c>
      <c r="D235" s="23">
        <f>F235</f>
        <v>802.374</v>
      </c>
      <c r="E235" s="23">
        <f>F235</f>
        <v>802.374</v>
      </c>
      <c r="F235" s="23">
        <f>ROUND(802.374,3)</f>
        <v>802.374</v>
      </c>
      <c r="G235" s="20"/>
      <c r="H235" s="28"/>
    </row>
    <row r="236" spans="1:8" ht="12.75" customHeight="1">
      <c r="A236" s="30">
        <v>44413</v>
      </c>
      <c r="B236" s="31"/>
      <c r="C236" s="23">
        <f>ROUND(791.746,3)</f>
        <v>791.746</v>
      </c>
      <c r="D236" s="23">
        <f>F236</f>
        <v>810.939</v>
      </c>
      <c r="E236" s="23">
        <f>F236</f>
        <v>810.939</v>
      </c>
      <c r="F236" s="23">
        <f>ROUND(810.939,3)</f>
        <v>810.939</v>
      </c>
      <c r="G236" s="20"/>
      <c r="H236" s="28"/>
    </row>
    <row r="237" spans="1:8" ht="12.75" customHeight="1">
      <c r="A237" s="30">
        <v>44504</v>
      </c>
      <c r="B237" s="31"/>
      <c r="C237" s="23">
        <f>ROUND(791.746,3)</f>
        <v>791.746</v>
      </c>
      <c r="D237" s="23">
        <f>F237</f>
        <v>819.608</v>
      </c>
      <c r="E237" s="23">
        <f>F237</f>
        <v>819.608</v>
      </c>
      <c r="F237" s="23">
        <f>ROUND(819.608,3)</f>
        <v>819.608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44231</v>
      </c>
      <c r="B239" s="31"/>
      <c r="C239" s="23">
        <f>ROUND(872.943,3)</f>
        <v>872.943</v>
      </c>
      <c r="D239" s="23">
        <f>F239</f>
        <v>875.812</v>
      </c>
      <c r="E239" s="23">
        <f>F239</f>
        <v>875.812</v>
      </c>
      <c r="F239" s="23">
        <f>ROUND(875.812,3)</f>
        <v>875.812</v>
      </c>
      <c r="G239" s="20"/>
      <c r="H239" s="28"/>
    </row>
    <row r="240" spans="1:8" ht="12.75" customHeight="1">
      <c r="A240" s="30">
        <v>44322</v>
      </c>
      <c r="B240" s="31"/>
      <c r="C240" s="23">
        <f>ROUND(872.943,3)</f>
        <v>872.943</v>
      </c>
      <c r="D240" s="23">
        <f>F240</f>
        <v>884.66</v>
      </c>
      <c r="E240" s="23">
        <f>F240</f>
        <v>884.66</v>
      </c>
      <c r="F240" s="23">
        <f>ROUND(884.66,3)</f>
        <v>884.66</v>
      </c>
      <c r="G240" s="20"/>
      <c r="H240" s="28"/>
    </row>
    <row r="241" spans="1:8" ht="12.75" customHeight="1">
      <c r="A241" s="30">
        <v>44413</v>
      </c>
      <c r="B241" s="31"/>
      <c r="C241" s="23">
        <f>ROUND(872.943,3)</f>
        <v>872.943</v>
      </c>
      <c r="D241" s="23">
        <f>F241</f>
        <v>894.104</v>
      </c>
      <c r="E241" s="23">
        <f>F241</f>
        <v>894.104</v>
      </c>
      <c r="F241" s="23">
        <f>ROUND(894.104,3)</f>
        <v>894.104</v>
      </c>
      <c r="G241" s="20"/>
      <c r="H241" s="28"/>
    </row>
    <row r="242" spans="1:8" ht="12.75" customHeight="1">
      <c r="A242" s="30">
        <v>44504</v>
      </c>
      <c r="B242" s="31"/>
      <c r="C242" s="23">
        <f>ROUND(872.943,3)</f>
        <v>872.943</v>
      </c>
      <c r="D242" s="23">
        <f>F242</f>
        <v>903.662</v>
      </c>
      <c r="E242" s="23">
        <f>F242</f>
        <v>903.662</v>
      </c>
      <c r="F242" s="23">
        <f>ROUND(903.662,3)</f>
        <v>903.662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44231</v>
      </c>
      <c r="B244" s="31"/>
      <c r="C244" s="23">
        <f>ROUND(762.952,3)</f>
        <v>762.952</v>
      </c>
      <c r="D244" s="23">
        <f>F244</f>
        <v>765.46</v>
      </c>
      <c r="E244" s="23">
        <f>F244</f>
        <v>765.46</v>
      </c>
      <c r="F244" s="23">
        <f>ROUND(765.46,3)</f>
        <v>765.46</v>
      </c>
      <c r="G244" s="20"/>
      <c r="H244" s="28"/>
    </row>
    <row r="245" spans="1:8" ht="12.75" customHeight="1">
      <c r="A245" s="30">
        <v>44322</v>
      </c>
      <c r="B245" s="31"/>
      <c r="C245" s="23">
        <f>ROUND(762.952,3)</f>
        <v>762.952</v>
      </c>
      <c r="D245" s="23">
        <f>F245</f>
        <v>773.193</v>
      </c>
      <c r="E245" s="23">
        <f>F245</f>
        <v>773.193</v>
      </c>
      <c r="F245" s="23">
        <f>ROUND(773.193,3)</f>
        <v>773.193</v>
      </c>
      <c r="G245" s="20"/>
      <c r="H245" s="28"/>
    </row>
    <row r="246" spans="1:8" ht="12.75" customHeight="1">
      <c r="A246" s="30">
        <v>44413</v>
      </c>
      <c r="B246" s="31"/>
      <c r="C246" s="23">
        <f>ROUND(762.952,3)</f>
        <v>762.952</v>
      </c>
      <c r="D246" s="23">
        <f>F246</f>
        <v>781.447</v>
      </c>
      <c r="E246" s="23">
        <f>F246</f>
        <v>781.447</v>
      </c>
      <c r="F246" s="23">
        <f>ROUND(781.447,3)</f>
        <v>781.447</v>
      </c>
      <c r="G246" s="20"/>
      <c r="H246" s="28"/>
    </row>
    <row r="247" spans="1:8" ht="12.75" customHeight="1">
      <c r="A247" s="30">
        <v>44504</v>
      </c>
      <c r="B247" s="31"/>
      <c r="C247" s="23">
        <f>ROUND(762.952,3)</f>
        <v>762.952</v>
      </c>
      <c r="D247" s="23">
        <f>F247</f>
        <v>789.801</v>
      </c>
      <c r="E247" s="23">
        <f>F247</f>
        <v>789.801</v>
      </c>
      <c r="F247" s="23">
        <f>ROUND(789.801,3)</f>
        <v>789.801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44231</v>
      </c>
      <c r="B249" s="31"/>
      <c r="C249" s="23">
        <f>ROUND(268.239198180208,3)</f>
        <v>268.239</v>
      </c>
      <c r="D249" s="23">
        <f>F249</f>
        <v>269.144</v>
      </c>
      <c r="E249" s="23">
        <f>F249</f>
        <v>269.144</v>
      </c>
      <c r="F249" s="23">
        <f>ROUND(269.144,3)</f>
        <v>269.144</v>
      </c>
      <c r="G249" s="20"/>
      <c r="H249" s="28"/>
    </row>
    <row r="250" spans="1:8" ht="12.75" customHeight="1">
      <c r="A250" s="30">
        <v>44322</v>
      </c>
      <c r="B250" s="31"/>
      <c r="C250" s="23">
        <f>ROUND(268.239198180208,3)</f>
        <v>268.239</v>
      </c>
      <c r="D250" s="23">
        <f>F250</f>
        <v>271.929</v>
      </c>
      <c r="E250" s="23">
        <f>F250</f>
        <v>271.929</v>
      </c>
      <c r="F250" s="23">
        <f>ROUND(271.929,3)</f>
        <v>271.929</v>
      </c>
      <c r="G250" s="20"/>
      <c r="H250" s="28"/>
    </row>
    <row r="251" spans="1:8" ht="12.75" customHeight="1">
      <c r="A251" s="30">
        <v>44413</v>
      </c>
      <c r="B251" s="31"/>
      <c r="C251" s="23">
        <f>ROUND(268.239198180208,3)</f>
        <v>268.239</v>
      </c>
      <c r="D251" s="23">
        <f>F251</f>
        <v>274.898</v>
      </c>
      <c r="E251" s="23">
        <f>F251</f>
        <v>274.898</v>
      </c>
      <c r="F251" s="23">
        <f>ROUND(274.898,3)</f>
        <v>274.898</v>
      </c>
      <c r="G251" s="20"/>
      <c r="H251" s="28"/>
    </row>
    <row r="252" spans="1:8" ht="12.75" customHeight="1">
      <c r="A252" s="30">
        <v>44504</v>
      </c>
      <c r="B252" s="31"/>
      <c r="C252" s="23">
        <f>ROUND(268.239198180208,3)</f>
        <v>268.239</v>
      </c>
      <c r="D252" s="23">
        <f>F252</f>
        <v>277.902</v>
      </c>
      <c r="E252" s="23">
        <f>F252</f>
        <v>277.902</v>
      </c>
      <c r="F252" s="23">
        <f>ROUND(277.902,3)</f>
        <v>277.902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44231</v>
      </c>
      <c r="B254" s="31"/>
      <c r="C254" s="23">
        <f>ROUND(753.945,3)</f>
        <v>753.945</v>
      </c>
      <c r="D254" s="23">
        <f>F254</f>
        <v>756.423</v>
      </c>
      <c r="E254" s="23">
        <f>F254</f>
        <v>756.423</v>
      </c>
      <c r="F254" s="23">
        <f>ROUND(756.423,3)</f>
        <v>756.423</v>
      </c>
      <c r="G254" s="20"/>
      <c r="H254" s="28"/>
    </row>
    <row r="255" spans="1:8" ht="12.75" customHeight="1">
      <c r="A255" s="30">
        <v>44322</v>
      </c>
      <c r="B255" s="31"/>
      <c r="C255" s="23">
        <f>ROUND(753.945,3)</f>
        <v>753.945</v>
      </c>
      <c r="D255" s="23">
        <f>F255</f>
        <v>764.065</v>
      </c>
      <c r="E255" s="23">
        <f>F255</f>
        <v>764.065</v>
      </c>
      <c r="F255" s="23">
        <f>ROUND(764.065,3)</f>
        <v>764.065</v>
      </c>
      <c r="G255" s="20"/>
      <c r="H255" s="28"/>
    </row>
    <row r="256" spans="1:8" ht="12.75" customHeight="1">
      <c r="A256" s="30">
        <v>44413</v>
      </c>
      <c r="B256" s="31"/>
      <c r="C256" s="23">
        <f>ROUND(753.945,3)</f>
        <v>753.945</v>
      </c>
      <c r="D256" s="23">
        <f>F256</f>
        <v>772.221</v>
      </c>
      <c r="E256" s="23">
        <f>F256</f>
        <v>772.221</v>
      </c>
      <c r="F256" s="23">
        <f>ROUND(772.221,3)</f>
        <v>772.221</v>
      </c>
      <c r="G256" s="20"/>
      <c r="H256" s="28"/>
    </row>
    <row r="257" spans="1:8" ht="12.75" customHeight="1">
      <c r="A257" s="30">
        <v>44504</v>
      </c>
      <c r="B257" s="31"/>
      <c r="C257" s="23">
        <f>ROUND(753.945,3)</f>
        <v>753.945</v>
      </c>
      <c r="D257" s="23">
        <f>F257</f>
        <v>780.477</v>
      </c>
      <c r="E257" s="23">
        <f>F257</f>
        <v>780.477</v>
      </c>
      <c r="F257" s="23">
        <f>ROUND(780.477,3)</f>
        <v>780.477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3.432</v>
      </c>
      <c r="E260" s="45">
        <v>3.368</v>
      </c>
      <c r="F260" s="45">
        <v>3.4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3.402</v>
      </c>
      <c r="E261" s="45">
        <v>3.368</v>
      </c>
      <c r="F261" s="45">
        <v>3.385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3.322</v>
      </c>
      <c r="E262" s="45">
        <v>3.258</v>
      </c>
      <c r="F262" s="45">
        <v>3.29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3.312</v>
      </c>
      <c r="E263" s="45">
        <v>3.248</v>
      </c>
      <c r="F263" s="45">
        <v>3.2800000000000002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3.252</v>
      </c>
      <c r="E264" s="45">
        <v>3.218</v>
      </c>
      <c r="F264" s="45">
        <v>3.235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3.282</v>
      </c>
      <c r="E265" s="45">
        <v>3.238</v>
      </c>
      <c r="F265" s="45">
        <v>3.26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3.462</v>
      </c>
      <c r="E266" s="45">
        <v>3.408</v>
      </c>
      <c r="F266" s="45">
        <v>3.435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3.642</v>
      </c>
      <c r="E267" s="45">
        <v>3.218</v>
      </c>
      <c r="F267" s="45">
        <v>3.4299999999999997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3.822</v>
      </c>
      <c r="E268" s="45">
        <v>3.738</v>
      </c>
      <c r="F268" s="45">
        <v>3.7800000000000002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3.992</v>
      </c>
      <c r="E269" s="45">
        <v>3.668</v>
      </c>
      <c r="F269" s="45">
        <v>3.83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4.382</v>
      </c>
      <c r="E270" s="45">
        <v>4.248</v>
      </c>
      <c r="F270" s="45">
        <v>4.3149999999999995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ROUND(90.5824277337052,2)</f>
        <v>90.58</v>
      </c>
      <c r="D272" s="20">
        <f>F272</f>
        <v>85.2</v>
      </c>
      <c r="E272" s="20">
        <f>F272</f>
        <v>85.2</v>
      </c>
      <c r="F272" s="20">
        <f>ROUND(85.1982295340265,2)</f>
        <v>85.2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ROUND(84.6667725840674,2)</f>
        <v>84.67</v>
      </c>
      <c r="D274" s="20">
        <f>F274</f>
        <v>76.74</v>
      </c>
      <c r="E274" s="20">
        <f>F274</f>
        <v>76.74</v>
      </c>
      <c r="F274" s="20">
        <f>ROUND(76.7388432434666,2)</f>
        <v>76.74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ROUND(90.5824277337052,5)</f>
        <v>90.58243</v>
      </c>
      <c r="D276" s="22">
        <f>F276</f>
        <v>92.23648</v>
      </c>
      <c r="E276" s="22">
        <f>F276</f>
        <v>92.23648</v>
      </c>
      <c r="F276" s="22">
        <f>ROUND(92.2364799847705,5)</f>
        <v>92.23648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ROUND(90.5824277337052,5)</f>
        <v>90.58243</v>
      </c>
      <c r="D278" s="22">
        <f>F278</f>
        <v>90.35176</v>
      </c>
      <c r="E278" s="22">
        <f>F278</f>
        <v>90.35176</v>
      </c>
      <c r="F278" s="22">
        <f>ROUND(90.3517638397227,5)</f>
        <v>90.35176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ROUND(90.5824277337052,5)</f>
        <v>90.58243</v>
      </c>
      <c r="D280" s="22">
        <f>F280</f>
        <v>89.20897</v>
      </c>
      <c r="E280" s="22">
        <f>F280</f>
        <v>89.20897</v>
      </c>
      <c r="F280" s="22">
        <f>ROUND(89.2089726461949,5)</f>
        <v>89.20897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ROUND(90.5824277337052,5)</f>
        <v>90.58243</v>
      </c>
      <c r="D282" s="22">
        <f>F282</f>
        <v>90.35906</v>
      </c>
      <c r="E282" s="22">
        <f>F282</f>
        <v>90.35906</v>
      </c>
      <c r="F282" s="22">
        <f>ROUND(90.3590596474321,5)</f>
        <v>90.35906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ROUND(90.5824277337052,5)</f>
        <v>90.58243</v>
      </c>
      <c r="D284" s="22">
        <f>F284</f>
        <v>89.66841</v>
      </c>
      <c r="E284" s="22">
        <f>F284</f>
        <v>89.66841</v>
      </c>
      <c r="F284" s="22">
        <f>ROUND(89.6684116194888,5)</f>
        <v>89.66841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ROUND(90.5824277337052,5)</f>
        <v>90.58243</v>
      </c>
      <c r="D286" s="22">
        <f>F286</f>
        <v>89.64062</v>
      </c>
      <c r="E286" s="22">
        <f>F286</f>
        <v>89.64062</v>
      </c>
      <c r="F286" s="22">
        <f>ROUND(89.6406190929736,5)</f>
        <v>89.64062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ROUND(90.5824277337052,5)</f>
        <v>90.58243</v>
      </c>
      <c r="D288" s="22">
        <f>F288</f>
        <v>92.63693</v>
      </c>
      <c r="E288" s="22">
        <f>F288</f>
        <v>92.63693</v>
      </c>
      <c r="F288" s="22">
        <f>ROUND(92.6369333263278,5)</f>
        <v>92.63693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ROUND(90.5824277337052,2)</f>
        <v>90.58</v>
      </c>
      <c r="D290" s="20">
        <f>F290</f>
        <v>90.58</v>
      </c>
      <c r="E290" s="20">
        <f>F290</f>
        <v>90.58</v>
      </c>
      <c r="F290" s="20">
        <f>ROUND(90.5824277337052,2)</f>
        <v>90.58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ROUND(90.5824277337052,2)</f>
        <v>90.58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ROUND(84.6667725840674,5)</f>
        <v>84.66677</v>
      </c>
      <c r="D294" s="22">
        <f>F294</f>
        <v>76.70397</v>
      </c>
      <c r="E294" s="22">
        <f>F294</f>
        <v>76.70397</v>
      </c>
      <c r="F294" s="22">
        <f>ROUND(76.7039690241443,5)</f>
        <v>76.70397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ROUND(84.6667725840674,5)</f>
        <v>84.66677</v>
      </c>
      <c r="D296" s="22">
        <f>F296</f>
        <v>73.07852</v>
      </c>
      <c r="E296" s="22">
        <f>F296</f>
        <v>73.07852</v>
      </c>
      <c r="F296" s="22">
        <f>ROUND(73.0785186428419,5)</f>
        <v>73.07852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ROUND(84.6667725840674,5)</f>
        <v>84.66677</v>
      </c>
      <c r="D298" s="22">
        <f>F298</f>
        <v>71.3489</v>
      </c>
      <c r="E298" s="22">
        <f>F298</f>
        <v>71.3489</v>
      </c>
      <c r="F298" s="22">
        <f>ROUND(71.3489028027358,5)</f>
        <v>71.3489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ROUND(84.6667725840674,5)</f>
        <v>84.66677</v>
      </c>
      <c r="D300" s="22">
        <f>F300</f>
        <v>73.26442</v>
      </c>
      <c r="E300" s="22">
        <f>F300</f>
        <v>73.26442</v>
      </c>
      <c r="F300" s="22">
        <f>ROUND(73.264420833176,5)</f>
        <v>73.26442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ROUND(84.6667725840674,5)</f>
        <v>84.66677</v>
      </c>
      <c r="D302" s="22">
        <f>F302</f>
        <v>77.22575</v>
      </c>
      <c r="E302" s="22">
        <f>F302</f>
        <v>77.22575</v>
      </c>
      <c r="F302" s="22">
        <f>ROUND(77.2257455312277,5)</f>
        <v>77.22575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ROUND(84.6667725840674,5)</f>
        <v>84.66677</v>
      </c>
      <c r="D304" s="22">
        <f>F304</f>
        <v>75.63111</v>
      </c>
      <c r="E304" s="22">
        <f>F304</f>
        <v>75.63111</v>
      </c>
      <c r="F304" s="22">
        <f>ROUND(75.631106233463,5)</f>
        <v>75.63111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ROUND(84.6667725840674,5)</f>
        <v>84.66677</v>
      </c>
      <c r="D306" s="22">
        <f>F306</f>
        <v>77.66227</v>
      </c>
      <c r="E306" s="22">
        <f>F306</f>
        <v>77.66227</v>
      </c>
      <c r="F306" s="22">
        <f>ROUND(77.6622709255233,5)</f>
        <v>77.66227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ROUND(84.6667725840674,5)</f>
        <v>84.66677</v>
      </c>
      <c r="D308" s="22">
        <f>F308</f>
        <v>83.48121</v>
      </c>
      <c r="E308" s="22">
        <f>F308</f>
        <v>83.48121</v>
      </c>
      <c r="F308" s="22">
        <f>ROUND(83.4812054790632,5)</f>
        <v>83.48121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ROUND(84.6667725840674,2)</f>
        <v>84.67</v>
      </c>
      <c r="D310" s="20">
        <f>F310</f>
        <v>84.67</v>
      </c>
      <c r="E310" s="20">
        <f>F310</f>
        <v>84.67</v>
      </c>
      <c r="F310" s="20">
        <f>ROUND(84.6667725840674,2)</f>
        <v>84.67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ROUND(84.6667725840674,2)</f>
        <v>84.67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2021-01-04T16:13:57Z</dcterms:modified>
  <cp:category/>
  <cp:version/>
  <cp:contentType/>
  <cp:contentStatus/>
</cp:coreProperties>
</file>