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<sst xmlns="http://schemas.openxmlformats.org/spreadsheetml/2006/main" count="85" uniqueCount="83">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</sst>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44208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ROUND(91.0772357873579,2)</f>
        <v>91.08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ROUND(92.236301957796,2)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91.08</v>
      </c>
      <c r="D7" s="20">
        <f t="shared" si="1"/>
        <v>90.39</v>
      </c>
      <c r="E7" s="20">
        <f t="shared" si="2"/>
        <v>90.39</v>
      </c>
      <c r="F7" s="20">
        <f>ROUND(90.392187632039,2)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91.08</v>
      </c>
      <c r="D8" s="20">
        <f t="shared" si="1"/>
        <v>89.29</v>
      </c>
      <c r="E8" s="20">
        <f t="shared" si="2"/>
        <v>89.29</v>
      </c>
      <c r="F8" s="20">
        <f>ROUND(89.2946474869387,2)</f>
        <v>89.29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91.08</v>
      </c>
      <c r="D9" s="20">
        <f t="shared" si="1"/>
        <v>90.5</v>
      </c>
      <c r="E9" s="20">
        <f t="shared" si="2"/>
        <v>90.5</v>
      </c>
      <c r="F9" s="20">
        <f>ROUND(90.4951752152683,2)</f>
        <v>90.5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91.08</v>
      </c>
      <c r="D10" s="20">
        <f t="shared" si="1"/>
        <v>89.85</v>
      </c>
      <c r="E10" s="20">
        <f t="shared" si="2"/>
        <v>89.85</v>
      </c>
      <c r="F10" s="20">
        <f>ROUND(89.8516277570894,2)</f>
        <v>89.85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91.08</v>
      </c>
      <c r="D11" s="20">
        <f t="shared" si="1"/>
        <v>89.87</v>
      </c>
      <c r="E11" s="20">
        <f t="shared" si="2"/>
        <v>89.87</v>
      </c>
      <c r="F11" s="20">
        <f>ROUND(89.8717376249121,2)</f>
        <v>89.87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91.08</v>
      </c>
      <c r="D12" s="20">
        <f t="shared" si="1"/>
        <v>92.92</v>
      </c>
      <c r="E12" s="20">
        <f t="shared" si="2"/>
        <v>92.92</v>
      </c>
      <c r="F12" s="20">
        <f>ROUND(92.9160069138974,2)</f>
        <v>92.92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91.08</v>
      </c>
      <c r="D13" s="20">
        <f t="shared" si="1"/>
        <v>93.32</v>
      </c>
      <c r="E13" s="20">
        <f t="shared" si="2"/>
        <v>93.32</v>
      </c>
      <c r="F13" s="20">
        <f>ROUND(93.3186059879993,2)</f>
        <v>93.32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91.08</v>
      </c>
      <c r="D14" s="20">
        <f t="shared" si="1"/>
        <v>85.62</v>
      </c>
      <c r="E14" s="20">
        <f t="shared" si="2"/>
        <v>85.62</v>
      </c>
      <c r="F14" s="20">
        <f>ROUND(85.6150079602286,2)</f>
        <v>85.62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91.08</v>
      </c>
      <c r="D15" s="20">
        <f t="shared" si="1"/>
        <v>91.08</v>
      </c>
      <c r="E15" s="20">
        <f t="shared" si="2"/>
        <v>91.08</v>
      </c>
      <c r="F15" s="20">
        <f>ROUND(91.0772357873579,2)</f>
        <v>91.08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91.08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ROUND(86.0887947571747,2)</f>
        <v>86.09</v>
      </c>
      <c r="D18" s="20">
        <f aca="true" t="shared" si="4" ref="D18:D29">F18</f>
        <v>77.71</v>
      </c>
      <c r="E18" s="20">
        <f aca="true" t="shared" si="5" ref="E18:E29">F18</f>
        <v>77.71</v>
      </c>
      <c r="F18" s="20">
        <f>ROUND(77.711376936509,2)</f>
        <v>77.71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86.09</v>
      </c>
      <c r="D19" s="20">
        <f t="shared" si="4"/>
        <v>74.13</v>
      </c>
      <c r="E19" s="20">
        <f t="shared" si="5"/>
        <v>74.13</v>
      </c>
      <c r="F19" s="20">
        <f>ROUND(74.1344890871955,2)</f>
        <v>74.13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86.09</v>
      </c>
      <c r="D20" s="20">
        <f t="shared" si="4"/>
        <v>72.45</v>
      </c>
      <c r="E20" s="20">
        <f t="shared" si="5"/>
        <v>72.45</v>
      </c>
      <c r="F20" s="20">
        <f>ROUND(72.4489332384262,2)</f>
        <v>72.45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86.09</v>
      </c>
      <c r="D21" s="20">
        <f t="shared" si="4"/>
        <v>74.4</v>
      </c>
      <c r="E21" s="20">
        <f t="shared" si="5"/>
        <v>74.4</v>
      </c>
      <c r="F21" s="20">
        <f>ROUND(74.3953429653602,2)</f>
        <v>74.4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86.09</v>
      </c>
      <c r="D22" s="20">
        <f t="shared" si="4"/>
        <v>78.38</v>
      </c>
      <c r="E22" s="20">
        <f t="shared" si="5"/>
        <v>78.38</v>
      </c>
      <c r="F22" s="20">
        <f>ROUND(78.3797851252398,2)</f>
        <v>78.38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86.09</v>
      </c>
      <c r="D23" s="20">
        <f t="shared" si="4"/>
        <v>76.83</v>
      </c>
      <c r="E23" s="20">
        <f t="shared" si="5"/>
        <v>76.83</v>
      </c>
      <c r="F23" s="20">
        <f>ROUND(76.8308171066466,2)</f>
        <v>76.83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86.09</v>
      </c>
      <c r="D24" s="20">
        <f t="shared" si="4"/>
        <v>78.89</v>
      </c>
      <c r="E24" s="20">
        <f t="shared" si="5"/>
        <v>78.89</v>
      </c>
      <c r="F24" s="20">
        <f>ROUND(78.889422927681,2)</f>
        <v>78.89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86.09</v>
      </c>
      <c r="D25" s="20">
        <f t="shared" si="4"/>
        <v>84.73</v>
      </c>
      <c r="E25" s="20">
        <f t="shared" si="5"/>
        <v>84.73</v>
      </c>
      <c r="F25" s="20">
        <f>ROUND(84.7286927853538,2)</f>
        <v>84.73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86.09</v>
      </c>
      <c r="D26" s="20">
        <f t="shared" si="4"/>
        <v>85.14</v>
      </c>
      <c r="E26" s="20">
        <f t="shared" si="5"/>
        <v>85.14</v>
      </c>
      <c r="F26" s="20">
        <f>ROUND(85.1404957202726,2)</f>
        <v>85.14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86.09</v>
      </c>
      <c r="D27" s="20">
        <f t="shared" si="4"/>
        <v>78.12</v>
      </c>
      <c r="E27" s="20">
        <f t="shared" si="5"/>
        <v>78.12</v>
      </c>
      <c r="F27" s="20">
        <f>ROUND(78.123474532702,2)</f>
        <v>78.12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86.09</v>
      </c>
      <c r="D28" s="20">
        <f t="shared" si="4"/>
        <v>86.09</v>
      </c>
      <c r="E28" s="20">
        <f t="shared" si="5"/>
        <v>86.09</v>
      </c>
      <c r="F28" s="20">
        <f>ROUND(86.0887947571747,2)</f>
        <v>86.09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86.09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ROUND(2.595,5)</f>
        <v>2.595</v>
      </c>
      <c r="D31" s="22">
        <f>F31</f>
        <v>2.595</v>
      </c>
      <c r="E31" s="22">
        <f>F31</f>
        <v>2.595</v>
      </c>
      <c r="F31" s="22">
        <f>ROUND(2.595,5)</f>
        <v>2.595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ROUND(4.465,5)</f>
        <v>4.465</v>
      </c>
      <c r="D33" s="22">
        <f>F33</f>
        <v>4.465</v>
      </c>
      <c r="E33" s="22">
        <f>F33</f>
        <v>4.465</v>
      </c>
      <c r="F33" s="22">
        <f>ROUND(4.465,5)</f>
        <v>4.465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ROUND(4.525,5)</f>
        <v>4.525</v>
      </c>
      <c r="D35" s="22">
        <f>F35</f>
        <v>4.525</v>
      </c>
      <c r="E35" s="22">
        <f>F35</f>
        <v>4.525</v>
      </c>
      <c r="F35" s="22">
        <f>ROUND(4.525,5)</f>
        <v>4.525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ROUND(4.635,5)</f>
        <v>4.635</v>
      </c>
      <c r="D37" s="22">
        <f>F37</f>
        <v>4.635</v>
      </c>
      <c r="E37" s="22">
        <f>F37</f>
        <v>4.635</v>
      </c>
      <c r="F37" s="22">
        <f>ROUND(4.635,5)</f>
        <v>4.635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ROUND(11.43,5)</f>
        <v>11.43</v>
      </c>
      <c r="D39" s="22">
        <f>F39</f>
        <v>11.43</v>
      </c>
      <c r="E39" s="22">
        <f>F39</f>
        <v>11.43</v>
      </c>
      <c r="F39" s="22">
        <f>ROUND(11.43,5)</f>
        <v>11.43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ROUND(4.495,5)</f>
        <v>4.495</v>
      </c>
      <c r="D41" s="22">
        <f>F41</f>
        <v>4.495</v>
      </c>
      <c r="E41" s="22">
        <f>F41</f>
        <v>4.495</v>
      </c>
      <c r="F41" s="22">
        <f>ROUND(4.495,5)</f>
        <v>4.495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ROUND(6.68,3)</f>
        <v>6.68</v>
      </c>
      <c r="D43" s="23">
        <f>F43</f>
        <v>6.68</v>
      </c>
      <c r="E43" s="23">
        <f>F43</f>
        <v>6.68</v>
      </c>
      <c r="F43" s="23">
        <f>ROUND(6.68,3)</f>
        <v>6.68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ROUND(1.53,3)</f>
        <v>1.53</v>
      </c>
      <c r="D45" s="23">
        <f>F45</f>
        <v>1.53</v>
      </c>
      <c r="E45" s="23">
        <f>F45</f>
        <v>1.53</v>
      </c>
      <c r="F45" s="23">
        <f>ROUND(1.53,3)</f>
        <v>1.53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ROUND(4.43,3)</f>
        <v>4.43</v>
      </c>
      <c r="D47" s="23">
        <f>F47</f>
        <v>4.43</v>
      </c>
      <c r="E47" s="23">
        <f>F47</f>
        <v>4.43</v>
      </c>
      <c r="F47" s="23">
        <f>ROUND(4.43,3)</f>
        <v>4.43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ROUND(3.605,3)</f>
        <v>3.605</v>
      </c>
      <c r="D49" s="23">
        <f>F49</f>
        <v>3.605</v>
      </c>
      <c r="E49" s="23">
        <f>F49</f>
        <v>3.605</v>
      </c>
      <c r="F49" s="23">
        <f>ROUND(3.605,3)</f>
        <v>3.605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ROUND(10.44,3)</f>
        <v>10.44</v>
      </c>
      <c r="D51" s="23">
        <f>F51</f>
        <v>10.44</v>
      </c>
      <c r="E51" s="23">
        <f>F51</f>
        <v>10.44</v>
      </c>
      <c r="F51" s="23">
        <f>ROUND(10.44,3)</f>
        <v>10.44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ROUND(3.735,3)</f>
        <v>3.735</v>
      </c>
      <c r="D53" s="23">
        <f>F53</f>
        <v>3.735</v>
      </c>
      <c r="E53" s="23">
        <f>F53</f>
        <v>3.735</v>
      </c>
      <c r="F53" s="23">
        <f>ROUND(3.735,3)</f>
        <v>3.735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ROUND(1.09,3)</f>
        <v>1.09</v>
      </c>
      <c r="D55" s="23">
        <f>F55</f>
        <v>1.09</v>
      </c>
      <c r="E55" s="23">
        <f>F55</f>
        <v>1.09</v>
      </c>
      <c r="F55" s="23">
        <f>ROUND(1.09,3)</f>
        <v>1.09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ROUND(9.265,3)</f>
        <v>9.265</v>
      </c>
      <c r="D57" s="23">
        <f>F57</f>
        <v>9.265</v>
      </c>
      <c r="E57" s="23">
        <f>F57</f>
        <v>9.265</v>
      </c>
      <c r="F57" s="23">
        <f>ROUND(9.265,3)</f>
        <v>9.265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ROUND(2.595,5)</f>
        <v>2.595</v>
      </c>
      <c r="D59" s="22">
        <f>F59</f>
        <v>147.48558</v>
      </c>
      <c r="E59" s="22">
        <f>F59</f>
        <v>147.48558</v>
      </c>
      <c r="F59" s="22">
        <f>ROUND(147.48558,5)</f>
        <v>147.48558</v>
      </c>
      <c r="G59" s="20"/>
      <c r="H59" s="28"/>
    </row>
    <row r="60" spans="1:8" ht="12.75" customHeight="1">
      <c r="A60" s="44">
        <v>44322</v>
      </c>
      <c r="B60" s="45"/>
      <c r="C60" s="22">
        <f>ROUND(2.595,5)</f>
        <v>2.595</v>
      </c>
      <c r="D60" s="22">
        <f>F60</f>
        <v>149.02547</v>
      </c>
      <c r="E60" s="22">
        <f>F60</f>
        <v>149.02547</v>
      </c>
      <c r="F60" s="22">
        <f>ROUND(149.02547,5)</f>
        <v>149.02547</v>
      </c>
      <c r="G60" s="20"/>
      <c r="H60" s="28"/>
    </row>
    <row r="61" spans="1:8" ht="12.75" customHeight="1">
      <c r="A61" s="44">
        <v>44413</v>
      </c>
      <c r="B61" s="45"/>
      <c r="C61" s="22">
        <f>ROUND(2.595,5)</f>
        <v>2.595</v>
      </c>
      <c r="D61" s="22">
        <f>F61</f>
        <v>149.16898</v>
      </c>
      <c r="E61" s="22">
        <f>F61</f>
        <v>149.16898</v>
      </c>
      <c r="F61" s="22">
        <f>ROUND(149.16898,5)</f>
        <v>149.16898</v>
      </c>
      <c r="G61" s="20"/>
      <c r="H61" s="28"/>
    </row>
    <row r="62" spans="1:8" ht="12.75" customHeight="1">
      <c r="A62" s="44">
        <v>44504</v>
      </c>
      <c r="B62" s="45"/>
      <c r="C62" s="22">
        <f>ROUND(2.595,5)</f>
        <v>2.595</v>
      </c>
      <c r="D62" s="22">
        <f>F62</f>
        <v>150.82692</v>
      </c>
      <c r="E62" s="22">
        <f>F62</f>
        <v>150.82692</v>
      </c>
      <c r="F62" s="22">
        <f>ROUND(150.82692,5)</f>
        <v>150.82692</v>
      </c>
      <c r="G62" s="20"/>
      <c r="H62" s="28"/>
    </row>
    <row r="63" spans="1:8" ht="12.75" customHeight="1">
      <c r="A63" s="44">
        <v>44595</v>
      </c>
      <c r="B63" s="45"/>
      <c r="C63" s="22">
        <f>ROUND(2.595,5)</f>
        <v>2.595</v>
      </c>
      <c r="D63" s="22">
        <f>F63</f>
        <v>150.86755</v>
      </c>
      <c r="E63" s="22">
        <f>F63</f>
        <v>150.86755</v>
      </c>
      <c r="F63" s="22">
        <f>ROUND(150.86755,5)</f>
        <v>150.86755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ROUND(103.758,5)</f>
        <v>103.758</v>
      </c>
      <c r="D65" s="22">
        <f>F65</f>
        <v>104.04058</v>
      </c>
      <c r="E65" s="22">
        <f>F65</f>
        <v>104.04058</v>
      </c>
      <c r="F65" s="22">
        <f>ROUND(104.04058,5)</f>
        <v>104.04058</v>
      </c>
      <c r="G65" s="20"/>
      <c r="H65" s="28"/>
    </row>
    <row r="66" spans="1:8" ht="12.75" customHeight="1">
      <c r="A66" s="44">
        <v>44322</v>
      </c>
      <c r="B66" s="45"/>
      <c r="C66" s="22">
        <f>ROUND(103.758,5)</f>
        <v>103.758</v>
      </c>
      <c r="D66" s="22">
        <f>F66</f>
        <v>103.98759</v>
      </c>
      <c r="E66" s="22">
        <f>F66</f>
        <v>103.98759</v>
      </c>
      <c r="F66" s="22">
        <f>ROUND(103.98759,5)</f>
        <v>103.98759</v>
      </c>
      <c r="G66" s="20"/>
      <c r="H66" s="28"/>
    </row>
    <row r="67" spans="1:8" ht="12.75" customHeight="1">
      <c r="A67" s="44">
        <v>44413</v>
      </c>
      <c r="B67" s="45"/>
      <c r="C67" s="22">
        <f>ROUND(103.758,5)</f>
        <v>103.758</v>
      </c>
      <c r="D67" s="22">
        <f>F67</f>
        <v>105.15607</v>
      </c>
      <c r="E67" s="22">
        <f>F67</f>
        <v>105.15607</v>
      </c>
      <c r="F67" s="22">
        <f>ROUND(105.15607,5)</f>
        <v>105.15607</v>
      </c>
      <c r="G67" s="20"/>
      <c r="H67" s="28"/>
    </row>
    <row r="68" spans="1:8" ht="12.75" customHeight="1">
      <c r="A68" s="44">
        <v>44504</v>
      </c>
      <c r="B68" s="45"/>
      <c r="C68" s="22">
        <f>ROUND(103.758,5)</f>
        <v>103.758</v>
      </c>
      <c r="D68" s="22">
        <f>F68</f>
        <v>105.1743</v>
      </c>
      <c r="E68" s="22">
        <f>F68</f>
        <v>105.1743</v>
      </c>
      <c r="F68" s="22">
        <f>ROUND(105.1743,5)</f>
        <v>105.1743</v>
      </c>
      <c r="G68" s="20"/>
      <c r="H68" s="28"/>
    </row>
    <row r="69" spans="1:8" ht="12.75" customHeight="1">
      <c r="A69" s="44">
        <v>44595</v>
      </c>
      <c r="B69" s="45"/>
      <c r="C69" s="22">
        <f>ROUND(103.758,5)</f>
        <v>103.758</v>
      </c>
      <c r="D69" s="22">
        <f>F69</f>
        <v>106.28864</v>
      </c>
      <c r="E69" s="22">
        <f>F69</f>
        <v>106.28864</v>
      </c>
      <c r="F69" s="22">
        <f>ROUND(106.28864,5)</f>
        <v>106.28864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ROUND(8.79,5)</f>
        <v>8.79</v>
      </c>
      <c r="D71" s="22">
        <f>F71</f>
        <v>8.84333</v>
      </c>
      <c r="E71" s="22">
        <f>F71</f>
        <v>8.84333</v>
      </c>
      <c r="F71" s="22">
        <f>ROUND(8.84333,5)</f>
        <v>8.84333</v>
      </c>
      <c r="G71" s="20"/>
      <c r="H71" s="28"/>
    </row>
    <row r="72" spans="1:8" ht="12.75" customHeight="1">
      <c r="A72" s="44">
        <v>44322</v>
      </c>
      <c r="B72" s="45"/>
      <c r="C72" s="22">
        <f>ROUND(8.79,5)</f>
        <v>8.79</v>
      </c>
      <c r="D72" s="22">
        <f>F72</f>
        <v>9.03819</v>
      </c>
      <c r="E72" s="22">
        <f>F72</f>
        <v>9.03819</v>
      </c>
      <c r="F72" s="22">
        <f>ROUND(9.03819,5)</f>
        <v>9.03819</v>
      </c>
      <c r="G72" s="20"/>
      <c r="H72" s="28"/>
    </row>
    <row r="73" spans="1:8" ht="12.75" customHeight="1">
      <c r="A73" s="44">
        <v>44413</v>
      </c>
      <c r="B73" s="45"/>
      <c r="C73" s="22">
        <f>ROUND(8.79,5)</f>
        <v>8.79</v>
      </c>
      <c r="D73" s="22">
        <f>F73</f>
        <v>9.23901</v>
      </c>
      <c r="E73" s="22">
        <f>F73</f>
        <v>9.23901</v>
      </c>
      <c r="F73" s="22">
        <f>ROUND(9.23901,5)</f>
        <v>9.23901</v>
      </c>
      <c r="G73" s="20"/>
      <c r="H73" s="28"/>
    </row>
    <row r="74" spans="1:8" ht="12.75" customHeight="1">
      <c r="A74" s="44">
        <v>44504</v>
      </c>
      <c r="B74" s="45"/>
      <c r="C74" s="22">
        <f>ROUND(8.79,5)</f>
        <v>8.79</v>
      </c>
      <c r="D74" s="22">
        <f>F74</f>
        <v>9.43708</v>
      </c>
      <c r="E74" s="22">
        <f>F74</f>
        <v>9.43708</v>
      </c>
      <c r="F74" s="22">
        <f>ROUND(9.43708,5)</f>
        <v>9.43708</v>
      </c>
      <c r="G74" s="20"/>
      <c r="H74" s="28"/>
    </row>
    <row r="75" spans="1:8" ht="12.75" customHeight="1">
      <c r="A75" s="44">
        <v>44595</v>
      </c>
      <c r="B75" s="45"/>
      <c r="C75" s="22">
        <f>ROUND(8.79,5)</f>
        <v>8.79</v>
      </c>
      <c r="D75" s="22">
        <f>F75</f>
        <v>9.66716</v>
      </c>
      <c r="E75" s="22">
        <f>F75</f>
        <v>9.66716</v>
      </c>
      <c r="F75" s="22">
        <f>ROUND(9.66716,5)</f>
        <v>9.66716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ROUND(9.775,5)</f>
        <v>9.775</v>
      </c>
      <c r="D77" s="22">
        <f>F77</f>
        <v>9.8332</v>
      </c>
      <c r="E77" s="22">
        <f>F77</f>
        <v>9.8332</v>
      </c>
      <c r="F77" s="22">
        <f>ROUND(9.8332,5)</f>
        <v>9.8332</v>
      </c>
      <c r="G77" s="20"/>
      <c r="H77" s="28"/>
    </row>
    <row r="78" spans="1:8" ht="12.75" customHeight="1">
      <c r="A78" s="44">
        <v>44322</v>
      </c>
      <c r="B78" s="45"/>
      <c r="C78" s="22">
        <f>ROUND(9.775,5)</f>
        <v>9.775</v>
      </c>
      <c r="D78" s="22">
        <f>F78</f>
        <v>10.04286</v>
      </c>
      <c r="E78" s="22">
        <f>F78</f>
        <v>10.04286</v>
      </c>
      <c r="F78" s="22">
        <f>ROUND(10.04286,5)</f>
        <v>10.04286</v>
      </c>
      <c r="G78" s="20"/>
      <c r="H78" s="28"/>
    </row>
    <row r="79" spans="1:8" ht="12.75" customHeight="1">
      <c r="A79" s="44">
        <v>44413</v>
      </c>
      <c r="B79" s="45"/>
      <c r="C79" s="22">
        <f>ROUND(9.775,5)</f>
        <v>9.775</v>
      </c>
      <c r="D79" s="22">
        <f>F79</f>
        <v>10.25435</v>
      </c>
      <c r="E79" s="22">
        <f>F79</f>
        <v>10.25435</v>
      </c>
      <c r="F79" s="22">
        <f>ROUND(10.25435,5)</f>
        <v>10.25435</v>
      </c>
      <c r="G79" s="20"/>
      <c r="H79" s="28"/>
    </row>
    <row r="80" spans="1:8" ht="12.75" customHeight="1">
      <c r="A80" s="44">
        <v>44504</v>
      </c>
      <c r="B80" s="45"/>
      <c r="C80" s="22">
        <f>ROUND(9.775,5)</f>
        <v>9.775</v>
      </c>
      <c r="D80" s="22">
        <f>F80</f>
        <v>10.47245</v>
      </c>
      <c r="E80" s="22">
        <f>F80</f>
        <v>10.47245</v>
      </c>
      <c r="F80" s="22">
        <f>ROUND(10.47245,5)</f>
        <v>10.47245</v>
      </c>
      <c r="G80" s="20"/>
      <c r="H80" s="28"/>
    </row>
    <row r="81" spans="1:8" ht="12.75" customHeight="1">
      <c r="A81" s="44">
        <v>44595</v>
      </c>
      <c r="B81" s="45"/>
      <c r="C81" s="22">
        <f>ROUND(9.775,5)</f>
        <v>9.775</v>
      </c>
      <c r="D81" s="22">
        <f>F81</f>
        <v>10.71678</v>
      </c>
      <c r="E81" s="22">
        <f>F81</f>
        <v>10.71678</v>
      </c>
      <c r="F81" s="22">
        <f>ROUND(10.71678,5)</f>
        <v>10.71678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ROUND(98.80642,5)</f>
        <v>98.80642</v>
      </c>
      <c r="D83" s="22">
        <f>F83</f>
        <v>99.07555</v>
      </c>
      <c r="E83" s="22">
        <f>F83</f>
        <v>99.07555</v>
      </c>
      <c r="F83" s="22">
        <f>ROUND(99.07555,5)</f>
        <v>99.07555</v>
      </c>
      <c r="G83" s="20"/>
      <c r="H83" s="28"/>
    </row>
    <row r="84" spans="1:8" ht="12.75" customHeight="1">
      <c r="A84" s="44">
        <v>44322</v>
      </c>
      <c r="B84" s="45"/>
      <c r="C84" s="22">
        <f>ROUND(98.80642,5)</f>
        <v>98.80642</v>
      </c>
      <c r="D84" s="22">
        <f>F84</f>
        <v>98.89441</v>
      </c>
      <c r="E84" s="22">
        <f>F84</f>
        <v>98.89441</v>
      </c>
      <c r="F84" s="22">
        <f>ROUND(98.89441,5)</f>
        <v>98.89441</v>
      </c>
      <c r="G84" s="20"/>
      <c r="H84" s="28"/>
    </row>
    <row r="85" spans="1:8" ht="12.75" customHeight="1">
      <c r="A85" s="44">
        <v>44413</v>
      </c>
      <c r="B85" s="45"/>
      <c r="C85" s="22">
        <f>ROUND(98.80642,5)</f>
        <v>98.80642</v>
      </c>
      <c r="D85" s="22">
        <f>F85</f>
        <v>100.00556</v>
      </c>
      <c r="E85" s="22">
        <f>F85</f>
        <v>100.00556</v>
      </c>
      <c r="F85" s="22">
        <f>ROUND(100.00556,5)</f>
        <v>100.00556</v>
      </c>
      <c r="G85" s="20"/>
      <c r="H85" s="28"/>
    </row>
    <row r="86" spans="1:8" ht="12.75" customHeight="1">
      <c r="A86" s="44">
        <v>44504</v>
      </c>
      <c r="B86" s="45"/>
      <c r="C86" s="22">
        <f>ROUND(98.80642,5)</f>
        <v>98.80642</v>
      </c>
      <c r="D86" s="22">
        <f>F86</f>
        <v>99.89226</v>
      </c>
      <c r="E86" s="22">
        <f>F86</f>
        <v>99.89226</v>
      </c>
      <c r="F86" s="22">
        <f>ROUND(99.89226,5)</f>
        <v>99.89226</v>
      </c>
      <c r="G86" s="20"/>
      <c r="H86" s="28"/>
    </row>
    <row r="87" spans="1:8" ht="12.75" customHeight="1">
      <c r="A87" s="44">
        <v>44595</v>
      </c>
      <c r="B87" s="45"/>
      <c r="C87" s="22">
        <f>ROUND(98.80642,5)</f>
        <v>98.80642</v>
      </c>
      <c r="D87" s="22">
        <f>F87</f>
        <v>100.95067</v>
      </c>
      <c r="E87" s="22">
        <f>F87</f>
        <v>100.95067</v>
      </c>
      <c r="F87" s="22">
        <f>ROUND(100.95067,5)</f>
        <v>100.95067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ROUND(10.805,5)</f>
        <v>10.805</v>
      </c>
      <c r="D89" s="22">
        <f>F89</f>
        <v>10.86457</v>
      </c>
      <c r="E89" s="22">
        <f>F89</f>
        <v>10.86457</v>
      </c>
      <c r="F89" s="22">
        <f>ROUND(10.86457,5)</f>
        <v>10.86457</v>
      </c>
      <c r="G89" s="20"/>
      <c r="H89" s="28"/>
    </row>
    <row r="90" spans="1:8" ht="12.75" customHeight="1">
      <c r="A90" s="44">
        <v>44322</v>
      </c>
      <c r="B90" s="45"/>
      <c r="C90" s="22">
        <f>ROUND(10.805,5)</f>
        <v>10.805</v>
      </c>
      <c r="D90" s="22">
        <f>F90</f>
        <v>11.08141</v>
      </c>
      <c r="E90" s="22">
        <f>F90</f>
        <v>11.08141</v>
      </c>
      <c r="F90" s="22">
        <f>ROUND(11.08141,5)</f>
        <v>11.08141</v>
      </c>
      <c r="G90" s="20"/>
      <c r="H90" s="28"/>
    </row>
    <row r="91" spans="1:8" ht="12.75" customHeight="1">
      <c r="A91" s="44">
        <v>44413</v>
      </c>
      <c r="B91" s="45"/>
      <c r="C91" s="22">
        <f>ROUND(10.805,5)</f>
        <v>10.805</v>
      </c>
      <c r="D91" s="22">
        <f>F91</f>
        <v>11.30572</v>
      </c>
      <c r="E91" s="22">
        <f>F91</f>
        <v>11.30572</v>
      </c>
      <c r="F91" s="22">
        <f>ROUND(11.30572,5)</f>
        <v>11.30572</v>
      </c>
      <c r="G91" s="20"/>
      <c r="H91" s="28"/>
    </row>
    <row r="92" spans="1:8" ht="12.75" customHeight="1">
      <c r="A92" s="44">
        <v>44504</v>
      </c>
      <c r="B92" s="45"/>
      <c r="C92" s="22">
        <f>ROUND(10.805,5)</f>
        <v>10.805</v>
      </c>
      <c r="D92" s="22">
        <f>F92</f>
        <v>11.52383</v>
      </c>
      <c r="E92" s="22">
        <f>F92</f>
        <v>11.52383</v>
      </c>
      <c r="F92" s="22">
        <f>ROUND(11.52383,5)</f>
        <v>11.52383</v>
      </c>
      <c r="G92" s="20"/>
      <c r="H92" s="28"/>
    </row>
    <row r="93" spans="1:8" ht="12.75" customHeight="1">
      <c r="A93" s="44">
        <v>44595</v>
      </c>
      <c r="B93" s="45"/>
      <c r="C93" s="22">
        <f>ROUND(10.805,5)</f>
        <v>10.805</v>
      </c>
      <c r="D93" s="22">
        <f>F93</f>
        <v>11.76971</v>
      </c>
      <c r="E93" s="22">
        <f>F93</f>
        <v>11.76971</v>
      </c>
      <c r="F93" s="22">
        <f>ROUND(11.76971,5)</f>
        <v>11.76971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ROUND(4.465,5)</f>
        <v>4.465</v>
      </c>
      <c r="D95" s="22">
        <f>F95</f>
        <v>111.26861</v>
      </c>
      <c r="E95" s="22">
        <f>F95</f>
        <v>111.26861</v>
      </c>
      <c r="F95" s="22">
        <f>ROUND(111.26861,5)</f>
        <v>111.26861</v>
      </c>
      <c r="G95" s="20"/>
      <c r="H95" s="28"/>
    </row>
    <row r="96" spans="1:8" ht="12.75" customHeight="1">
      <c r="A96" s="44">
        <v>44322</v>
      </c>
      <c r="B96" s="45"/>
      <c r="C96" s="22">
        <f>ROUND(4.465,5)</f>
        <v>4.465</v>
      </c>
      <c r="D96" s="22">
        <f>F96</f>
        <v>112.4304</v>
      </c>
      <c r="E96" s="22">
        <f>F96</f>
        <v>112.4304</v>
      </c>
      <c r="F96" s="22">
        <f>ROUND(112.4304,5)</f>
        <v>112.4304</v>
      </c>
      <c r="G96" s="20"/>
      <c r="H96" s="28"/>
    </row>
    <row r="97" spans="1:8" ht="12.75" customHeight="1">
      <c r="A97" s="44">
        <v>44413</v>
      </c>
      <c r="B97" s="45"/>
      <c r="C97" s="22">
        <f>ROUND(4.465,5)</f>
        <v>4.465</v>
      </c>
      <c r="D97" s="22">
        <f>F97</f>
        <v>111.97149</v>
      </c>
      <c r="E97" s="22">
        <f>F97</f>
        <v>111.97149</v>
      </c>
      <c r="F97" s="22">
        <f>ROUND(111.97149,5)</f>
        <v>111.97149</v>
      </c>
      <c r="G97" s="20"/>
      <c r="H97" s="28"/>
    </row>
    <row r="98" spans="1:8" ht="12.75" customHeight="1">
      <c r="A98" s="44">
        <v>44504</v>
      </c>
      <c r="B98" s="45"/>
      <c r="C98" s="22">
        <f>ROUND(4.465,5)</f>
        <v>4.465</v>
      </c>
      <c r="D98" s="22">
        <f>F98</f>
        <v>113.21607</v>
      </c>
      <c r="E98" s="22">
        <f>F98</f>
        <v>113.21607</v>
      </c>
      <c r="F98" s="22">
        <f>ROUND(113.21607,5)</f>
        <v>113.21607</v>
      </c>
      <c r="G98" s="20"/>
      <c r="H98" s="28"/>
    </row>
    <row r="99" spans="1:8" ht="12.75" customHeight="1">
      <c r="A99" s="44">
        <v>44595</v>
      </c>
      <c r="B99" s="45"/>
      <c r="C99" s="22">
        <f>ROUND(4.465,5)</f>
        <v>4.465</v>
      </c>
      <c r="D99" s="22">
        <f>F99</f>
        <v>112.6633</v>
      </c>
      <c r="E99" s="22">
        <f>F99</f>
        <v>112.6633</v>
      </c>
      <c r="F99" s="22">
        <f>ROUND(112.6633,5)</f>
        <v>112.6633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ROUND(10.935,5)</f>
        <v>10.935</v>
      </c>
      <c r="D101" s="22">
        <f>F101</f>
        <v>10.99345</v>
      </c>
      <c r="E101" s="22">
        <f>F101</f>
        <v>10.99345</v>
      </c>
      <c r="F101" s="22">
        <f>ROUND(10.99345,5)</f>
        <v>10.99345</v>
      </c>
      <c r="G101" s="20"/>
      <c r="H101" s="28"/>
    </row>
    <row r="102" spans="1:8" ht="12.75" customHeight="1">
      <c r="A102" s="44">
        <v>44322</v>
      </c>
      <c r="B102" s="45"/>
      <c r="C102" s="22">
        <f>ROUND(10.935,5)</f>
        <v>10.935</v>
      </c>
      <c r="D102" s="22">
        <f>F102</f>
        <v>11.20597</v>
      </c>
      <c r="E102" s="22">
        <f>F102</f>
        <v>11.20597</v>
      </c>
      <c r="F102" s="22">
        <f>ROUND(11.20597,5)</f>
        <v>11.20597</v>
      </c>
      <c r="G102" s="20"/>
      <c r="H102" s="28"/>
    </row>
    <row r="103" spans="1:8" ht="12.75" customHeight="1">
      <c r="A103" s="44">
        <v>44413</v>
      </c>
      <c r="B103" s="45"/>
      <c r="C103" s="22">
        <f>ROUND(10.935,5)</f>
        <v>10.935</v>
      </c>
      <c r="D103" s="22">
        <f>F103</f>
        <v>11.42579</v>
      </c>
      <c r="E103" s="22">
        <f>F103</f>
        <v>11.42579</v>
      </c>
      <c r="F103" s="22">
        <f>ROUND(11.42579,5)</f>
        <v>11.42579</v>
      </c>
      <c r="G103" s="20"/>
      <c r="H103" s="28"/>
    </row>
    <row r="104" spans="1:8" ht="12.75" customHeight="1">
      <c r="A104" s="44">
        <v>44504</v>
      </c>
      <c r="B104" s="45"/>
      <c r="C104" s="22">
        <f>ROUND(10.935,5)</f>
        <v>10.935</v>
      </c>
      <c r="D104" s="22">
        <f>F104</f>
        <v>11.63911</v>
      </c>
      <c r="E104" s="22">
        <f>F104</f>
        <v>11.63911</v>
      </c>
      <c r="F104" s="22">
        <f>ROUND(11.63911,5)</f>
        <v>11.63911</v>
      </c>
      <c r="G104" s="20"/>
      <c r="H104" s="28"/>
    </row>
    <row r="105" spans="1:8" ht="12.75" customHeight="1">
      <c r="A105" s="44">
        <v>44595</v>
      </c>
      <c r="B105" s="45"/>
      <c r="C105" s="22">
        <f>ROUND(10.935,5)</f>
        <v>10.935</v>
      </c>
      <c r="D105" s="22">
        <f>F105</f>
        <v>11.87927</v>
      </c>
      <c r="E105" s="22">
        <f>F105</f>
        <v>11.87927</v>
      </c>
      <c r="F105" s="22">
        <f>ROUND(11.87927,5)</f>
        <v>11.87927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ROUND(11.015,5)</f>
        <v>11.015</v>
      </c>
      <c r="D107" s="22">
        <f>F107</f>
        <v>11.0715</v>
      </c>
      <c r="E107" s="22">
        <f>F107</f>
        <v>11.0715</v>
      </c>
      <c r="F107" s="22">
        <f>ROUND(11.0715,5)</f>
        <v>11.0715</v>
      </c>
      <c r="G107" s="20"/>
      <c r="H107" s="28"/>
    </row>
    <row r="108" spans="1:8" ht="12.75" customHeight="1">
      <c r="A108" s="44">
        <v>44322</v>
      </c>
      <c r="B108" s="45"/>
      <c r="C108" s="22">
        <f>ROUND(11.015,5)</f>
        <v>11.015</v>
      </c>
      <c r="D108" s="22">
        <f>F108</f>
        <v>11.27676</v>
      </c>
      <c r="E108" s="22">
        <f>F108</f>
        <v>11.27676</v>
      </c>
      <c r="F108" s="22">
        <f>ROUND(11.27676,5)</f>
        <v>11.27676</v>
      </c>
      <c r="G108" s="20"/>
      <c r="H108" s="28"/>
    </row>
    <row r="109" spans="1:8" ht="12.75" customHeight="1">
      <c r="A109" s="44">
        <v>44413</v>
      </c>
      <c r="B109" s="45"/>
      <c r="C109" s="22">
        <f>ROUND(11.015,5)</f>
        <v>11.015</v>
      </c>
      <c r="D109" s="22">
        <f>F109</f>
        <v>11.48896</v>
      </c>
      <c r="E109" s="22">
        <f>F109</f>
        <v>11.48896</v>
      </c>
      <c r="F109" s="22">
        <f>ROUND(11.48896,5)</f>
        <v>11.48896</v>
      </c>
      <c r="G109" s="20"/>
      <c r="H109" s="28"/>
    </row>
    <row r="110" spans="1:8" ht="12.75" customHeight="1">
      <c r="A110" s="44">
        <v>44504</v>
      </c>
      <c r="B110" s="45"/>
      <c r="C110" s="22">
        <f>ROUND(11.015,5)</f>
        <v>11.015</v>
      </c>
      <c r="D110" s="22">
        <f>F110</f>
        <v>11.69458</v>
      </c>
      <c r="E110" s="22">
        <f>F110</f>
        <v>11.69458</v>
      </c>
      <c r="F110" s="22">
        <f>ROUND(11.69458,5)</f>
        <v>11.69458</v>
      </c>
      <c r="G110" s="20"/>
      <c r="H110" s="28"/>
    </row>
    <row r="111" spans="1:8" ht="12.75" customHeight="1">
      <c r="A111" s="44">
        <v>44595</v>
      </c>
      <c r="B111" s="45"/>
      <c r="C111" s="22">
        <f>ROUND(11.015,5)</f>
        <v>11.015</v>
      </c>
      <c r="D111" s="22">
        <f>F111</f>
        <v>11.92581</v>
      </c>
      <c r="E111" s="22">
        <f>F111</f>
        <v>11.92581</v>
      </c>
      <c r="F111" s="22">
        <f>ROUND(11.92581,5)</f>
        <v>11.92581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ROUND(99.6279,5)</f>
        <v>99.6279</v>
      </c>
      <c r="D113" s="22">
        <f>F113</f>
        <v>99.89923</v>
      </c>
      <c r="E113" s="22">
        <f>F113</f>
        <v>99.89923</v>
      </c>
      <c r="F113" s="22">
        <f>ROUND(99.89923,5)</f>
        <v>99.89923</v>
      </c>
      <c r="G113" s="20"/>
      <c r="H113" s="28"/>
    </row>
    <row r="114" spans="1:8" ht="12.75" customHeight="1">
      <c r="A114" s="44">
        <v>44322</v>
      </c>
      <c r="B114" s="45"/>
      <c r="C114" s="22">
        <f>ROUND(99.6279,5)</f>
        <v>99.6279</v>
      </c>
      <c r="D114" s="22">
        <f>F114</f>
        <v>99.15225</v>
      </c>
      <c r="E114" s="22">
        <f>F114</f>
        <v>99.15225</v>
      </c>
      <c r="F114" s="22">
        <f>ROUND(99.15225,5)</f>
        <v>99.15225</v>
      </c>
      <c r="G114" s="20"/>
      <c r="H114" s="28"/>
    </row>
    <row r="115" spans="1:8" ht="12.75" customHeight="1">
      <c r="A115" s="44">
        <v>44413</v>
      </c>
      <c r="B115" s="45"/>
      <c r="C115" s="22">
        <f>ROUND(99.6279,5)</f>
        <v>99.6279</v>
      </c>
      <c r="D115" s="22">
        <f>F115</f>
        <v>100.2665</v>
      </c>
      <c r="E115" s="22">
        <f>F115</f>
        <v>100.2665</v>
      </c>
      <c r="F115" s="22">
        <f>ROUND(100.2665,5)</f>
        <v>100.2665</v>
      </c>
      <c r="G115" s="20"/>
      <c r="H115" s="28"/>
    </row>
    <row r="116" spans="1:8" ht="12.75" customHeight="1">
      <c r="A116" s="44">
        <v>44504</v>
      </c>
      <c r="B116" s="45"/>
      <c r="C116" s="22">
        <f>ROUND(99.6279,5)</f>
        <v>99.6279</v>
      </c>
      <c r="D116" s="22">
        <f>F116</f>
        <v>99.57325</v>
      </c>
      <c r="E116" s="22">
        <f>F116</f>
        <v>99.57325</v>
      </c>
      <c r="F116" s="22">
        <f>ROUND(99.57325,5)</f>
        <v>99.57325</v>
      </c>
      <c r="G116" s="20"/>
      <c r="H116" s="28"/>
    </row>
    <row r="117" spans="1:8" ht="12.75" customHeight="1">
      <c r="A117" s="44">
        <v>44595</v>
      </c>
      <c r="B117" s="45"/>
      <c r="C117" s="22">
        <f>ROUND(99.6279,5)</f>
        <v>99.6279</v>
      </c>
      <c r="D117" s="22">
        <f>F117</f>
        <v>100.62797</v>
      </c>
      <c r="E117" s="22">
        <f>F117</f>
        <v>100.62797</v>
      </c>
      <c r="F117" s="22">
        <f>ROUND(100.62797,5)</f>
        <v>100.62797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ROUND(4.525,5)</f>
        <v>4.525</v>
      </c>
      <c r="D119" s="22">
        <f>F119</f>
        <v>101.20277</v>
      </c>
      <c r="E119" s="22">
        <f>F119</f>
        <v>101.20277</v>
      </c>
      <c r="F119" s="22">
        <f>ROUND(101.20277,5)</f>
        <v>101.20277</v>
      </c>
      <c r="G119" s="20"/>
      <c r="H119" s="28"/>
    </row>
    <row r="120" spans="1:8" ht="12.75" customHeight="1">
      <c r="A120" s="44">
        <v>44322</v>
      </c>
      <c r="B120" s="45"/>
      <c r="C120" s="22">
        <f>ROUND(4.525,5)</f>
        <v>4.525</v>
      </c>
      <c r="D120" s="22">
        <f>F120</f>
        <v>102.2594</v>
      </c>
      <c r="E120" s="22">
        <f>F120</f>
        <v>102.2594</v>
      </c>
      <c r="F120" s="22">
        <f>ROUND(102.2594,5)</f>
        <v>102.2594</v>
      </c>
      <c r="G120" s="20"/>
      <c r="H120" s="28"/>
    </row>
    <row r="121" spans="1:8" ht="12.75" customHeight="1">
      <c r="A121" s="44">
        <v>44413</v>
      </c>
      <c r="B121" s="45"/>
      <c r="C121" s="22">
        <f>ROUND(4.525,5)</f>
        <v>4.525</v>
      </c>
      <c r="D121" s="22">
        <f>F121</f>
        <v>101.48018</v>
      </c>
      <c r="E121" s="22">
        <f>F121</f>
        <v>101.48018</v>
      </c>
      <c r="F121" s="22">
        <f>ROUND(101.48018,5)</f>
        <v>101.48018</v>
      </c>
      <c r="G121" s="20"/>
      <c r="H121" s="28"/>
    </row>
    <row r="122" spans="1:8" ht="12.75" customHeight="1">
      <c r="A122" s="44">
        <v>44504</v>
      </c>
      <c r="B122" s="45"/>
      <c r="C122" s="22">
        <f>ROUND(4.525,5)</f>
        <v>4.525</v>
      </c>
      <c r="D122" s="22">
        <f>F122</f>
        <v>102.60813</v>
      </c>
      <c r="E122" s="22">
        <f>F122</f>
        <v>102.60813</v>
      </c>
      <c r="F122" s="22">
        <f>ROUND(102.60813,5)</f>
        <v>102.60813</v>
      </c>
      <c r="G122" s="20"/>
      <c r="H122" s="28"/>
    </row>
    <row r="123" spans="1:8" ht="12.75" customHeight="1">
      <c r="A123" s="44">
        <v>44595</v>
      </c>
      <c r="B123" s="45"/>
      <c r="C123" s="22">
        <f>ROUND(4.525,5)</f>
        <v>4.525</v>
      </c>
      <c r="D123" s="22">
        <f>F123</f>
        <v>101.74766</v>
      </c>
      <c r="E123" s="22">
        <f>F123</f>
        <v>101.74766</v>
      </c>
      <c r="F123" s="22">
        <f>ROUND(101.74766,5)</f>
        <v>101.74766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ROUND(4.635,5)</f>
        <v>4.635</v>
      </c>
      <c r="D125" s="22">
        <f>F125</f>
        <v>134.74628</v>
      </c>
      <c r="E125" s="22">
        <f>F125</f>
        <v>134.74628</v>
      </c>
      <c r="F125" s="22">
        <f>ROUND(134.74628,5)</f>
        <v>134.74628</v>
      </c>
      <c r="G125" s="20"/>
      <c r="H125" s="28"/>
    </row>
    <row r="126" spans="1:8" ht="12.75" customHeight="1">
      <c r="A126" s="44">
        <v>44322</v>
      </c>
      <c r="B126" s="45"/>
      <c r="C126" s="22">
        <f>ROUND(4.635,5)</f>
        <v>4.635</v>
      </c>
      <c r="D126" s="22">
        <f>F126</f>
        <v>134.18452</v>
      </c>
      <c r="E126" s="22">
        <f>F126</f>
        <v>134.18452</v>
      </c>
      <c r="F126" s="22">
        <f>ROUND(134.18452,5)</f>
        <v>134.18452</v>
      </c>
      <c r="G126" s="20"/>
      <c r="H126" s="28"/>
    </row>
    <row r="127" spans="1:8" ht="12.75" customHeight="1">
      <c r="A127" s="44">
        <v>44413</v>
      </c>
      <c r="B127" s="45"/>
      <c r="C127" s="22">
        <f>ROUND(4.635,5)</f>
        <v>4.635</v>
      </c>
      <c r="D127" s="22">
        <f>F127</f>
        <v>135.69256</v>
      </c>
      <c r="E127" s="22">
        <f>F127</f>
        <v>135.69256</v>
      </c>
      <c r="F127" s="22">
        <f>ROUND(135.69256,5)</f>
        <v>135.69256</v>
      </c>
      <c r="G127" s="20"/>
      <c r="H127" s="28"/>
    </row>
    <row r="128" spans="1:8" ht="12.75" customHeight="1">
      <c r="A128" s="44">
        <v>44504</v>
      </c>
      <c r="B128" s="45"/>
      <c r="C128" s="22">
        <f>ROUND(4.635,5)</f>
        <v>4.635</v>
      </c>
      <c r="D128" s="22">
        <f>F128</f>
        <v>135.19323</v>
      </c>
      <c r="E128" s="22">
        <f>F128</f>
        <v>135.19323</v>
      </c>
      <c r="F128" s="22">
        <f>ROUND(135.19323,5)</f>
        <v>135.19323</v>
      </c>
      <c r="G128" s="20"/>
      <c r="H128" s="28"/>
    </row>
    <row r="129" spans="1:8" ht="12.75" customHeight="1">
      <c r="A129" s="44">
        <v>44595</v>
      </c>
      <c r="B129" s="45"/>
      <c r="C129" s="22">
        <f>ROUND(4.635,5)</f>
        <v>4.635</v>
      </c>
      <c r="D129" s="22">
        <f>F129</f>
        <v>136.62517</v>
      </c>
      <c r="E129" s="22">
        <f>F129</f>
        <v>136.62517</v>
      </c>
      <c r="F129" s="22">
        <f>ROUND(136.62517,5)</f>
        <v>136.62517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ROUND(11.43,5)</f>
        <v>11.43</v>
      </c>
      <c r="D131" s="22">
        <f>F131</f>
        <v>11.50271</v>
      </c>
      <c r="E131" s="22">
        <f>F131</f>
        <v>11.50271</v>
      </c>
      <c r="F131" s="22">
        <f>ROUND(11.50271,5)</f>
        <v>11.50271</v>
      </c>
      <c r="G131" s="20"/>
      <c r="H131" s="28"/>
    </row>
    <row r="132" spans="1:8" ht="12.75" customHeight="1">
      <c r="A132" s="44">
        <v>44322</v>
      </c>
      <c r="B132" s="45"/>
      <c r="C132" s="22">
        <f>ROUND(11.43,5)</f>
        <v>11.43</v>
      </c>
      <c r="D132" s="22">
        <f>F132</f>
        <v>11.76075</v>
      </c>
      <c r="E132" s="22">
        <f>F132</f>
        <v>11.76075</v>
      </c>
      <c r="F132" s="22">
        <f>ROUND(11.76075,5)</f>
        <v>11.76075</v>
      </c>
      <c r="G132" s="20"/>
      <c r="H132" s="28"/>
    </row>
    <row r="133" spans="1:8" ht="12.75" customHeight="1">
      <c r="A133" s="44">
        <v>44413</v>
      </c>
      <c r="B133" s="45"/>
      <c r="C133" s="22">
        <f>ROUND(11.43,5)</f>
        <v>11.43</v>
      </c>
      <c r="D133" s="22">
        <f>F133</f>
        <v>12.02411</v>
      </c>
      <c r="E133" s="22">
        <f>F133</f>
        <v>12.02411</v>
      </c>
      <c r="F133" s="22">
        <f>ROUND(12.02411,5)</f>
        <v>12.02411</v>
      </c>
      <c r="G133" s="20"/>
      <c r="H133" s="28"/>
    </row>
    <row r="134" spans="1:8" ht="12.75" customHeight="1">
      <c r="A134" s="44">
        <v>44504</v>
      </c>
      <c r="B134" s="45"/>
      <c r="C134" s="22">
        <f>ROUND(11.43,5)</f>
        <v>11.43</v>
      </c>
      <c r="D134" s="22">
        <f>F134</f>
        <v>12.29632</v>
      </c>
      <c r="E134" s="22">
        <f>F134</f>
        <v>12.29632</v>
      </c>
      <c r="F134" s="22">
        <f>ROUND(12.29632,5)</f>
        <v>12.29632</v>
      </c>
      <c r="G134" s="20"/>
      <c r="H134" s="28"/>
    </row>
    <row r="135" spans="1:8" ht="12.75" customHeight="1">
      <c r="A135" s="44">
        <v>44595</v>
      </c>
      <c r="B135" s="45"/>
      <c r="C135" s="22">
        <f>ROUND(11.43,5)</f>
        <v>11.43</v>
      </c>
      <c r="D135" s="22">
        <f>F135</f>
        <v>12.60141</v>
      </c>
      <c r="E135" s="22">
        <f>F135</f>
        <v>12.60141</v>
      </c>
      <c r="F135" s="22">
        <f>ROUND(12.60141,5)</f>
        <v>12.60141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ROUND(11.92,5)</f>
        <v>11.92</v>
      </c>
      <c r="D137" s="22">
        <f>F137</f>
        <v>11.9879</v>
      </c>
      <c r="E137" s="22">
        <f>F137</f>
        <v>11.9879</v>
      </c>
      <c r="F137" s="22">
        <f>ROUND(11.9879,5)</f>
        <v>11.9879</v>
      </c>
      <c r="G137" s="20"/>
      <c r="H137" s="28"/>
    </row>
    <row r="138" spans="1:8" ht="12.75" customHeight="1">
      <c r="A138" s="44">
        <v>44322</v>
      </c>
      <c r="B138" s="45"/>
      <c r="C138" s="22">
        <f>ROUND(11.92,5)</f>
        <v>11.92</v>
      </c>
      <c r="D138" s="22">
        <f>F138</f>
        <v>12.23785</v>
      </c>
      <c r="E138" s="22">
        <f>F138</f>
        <v>12.23785</v>
      </c>
      <c r="F138" s="22">
        <f>ROUND(12.23785,5)</f>
        <v>12.23785</v>
      </c>
      <c r="G138" s="20"/>
      <c r="H138" s="28"/>
    </row>
    <row r="139" spans="1:8" ht="12.75" customHeight="1">
      <c r="A139" s="44">
        <v>44413</v>
      </c>
      <c r="B139" s="45"/>
      <c r="C139" s="22">
        <f>ROUND(11.92,5)</f>
        <v>11.92</v>
      </c>
      <c r="D139" s="22">
        <f>F139</f>
        <v>12.48681</v>
      </c>
      <c r="E139" s="22">
        <f>F139</f>
        <v>12.48681</v>
      </c>
      <c r="F139" s="22">
        <f>ROUND(12.48681,5)</f>
        <v>12.48681</v>
      </c>
      <c r="G139" s="20"/>
      <c r="H139" s="28"/>
    </row>
    <row r="140" spans="1:8" ht="12.75" customHeight="1">
      <c r="A140" s="44">
        <v>44504</v>
      </c>
      <c r="B140" s="45"/>
      <c r="C140" s="22">
        <f>ROUND(11.92,5)</f>
        <v>11.92</v>
      </c>
      <c r="D140" s="22">
        <f>F140</f>
        <v>12.74588</v>
      </c>
      <c r="E140" s="22">
        <f>F140</f>
        <v>12.74588</v>
      </c>
      <c r="F140" s="22">
        <f>ROUND(12.74588,5)</f>
        <v>12.74588</v>
      </c>
      <c r="G140" s="20"/>
      <c r="H140" s="28"/>
    </row>
    <row r="141" spans="1:8" ht="12.75" customHeight="1">
      <c r="A141" s="44">
        <v>44595</v>
      </c>
      <c r="B141" s="45"/>
      <c r="C141" s="22">
        <f>ROUND(11.92,5)</f>
        <v>11.92</v>
      </c>
      <c r="D141" s="22">
        <f>F141</f>
        <v>13.02618</v>
      </c>
      <c r="E141" s="22">
        <f>F141</f>
        <v>13.02618</v>
      </c>
      <c r="F141" s="22">
        <f>ROUND(13.02618,5)</f>
        <v>13.02618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ROUND(4.495,5)</f>
        <v>4.495</v>
      </c>
      <c r="D143" s="22">
        <f>F143</f>
        <v>4.51776</v>
      </c>
      <c r="E143" s="22">
        <f>F143</f>
        <v>4.51776</v>
      </c>
      <c r="F143" s="22">
        <f>ROUND(4.51776,5)</f>
        <v>4.51776</v>
      </c>
      <c r="G143" s="20"/>
      <c r="H143" s="28"/>
    </row>
    <row r="144" spans="1:8" ht="12.75" customHeight="1">
      <c r="A144" s="44">
        <v>44322</v>
      </c>
      <c r="B144" s="45"/>
      <c r="C144" s="22">
        <f>ROUND(4.495,5)</f>
        <v>4.495</v>
      </c>
      <c r="D144" s="22">
        <f>F144</f>
        <v>4.57499</v>
      </c>
      <c r="E144" s="22">
        <f>F144</f>
        <v>4.57499</v>
      </c>
      <c r="F144" s="22">
        <f>ROUND(4.57499,5)</f>
        <v>4.57499</v>
      </c>
      <c r="G144" s="20"/>
      <c r="H144" s="28"/>
    </row>
    <row r="145" spans="1:8" ht="12.75" customHeight="1">
      <c r="A145" s="44">
        <v>44413</v>
      </c>
      <c r="B145" s="45"/>
      <c r="C145" s="22">
        <f>ROUND(4.495,5)</f>
        <v>4.495</v>
      </c>
      <c r="D145" s="22">
        <f>F145</f>
        <v>4.60148</v>
      </c>
      <c r="E145" s="22">
        <f>F145</f>
        <v>4.60148</v>
      </c>
      <c r="F145" s="22">
        <f>ROUND(4.60148,5)</f>
        <v>4.60148</v>
      </c>
      <c r="G145" s="20"/>
      <c r="H145" s="28"/>
    </row>
    <row r="146" spans="1:8" ht="12.75" customHeight="1">
      <c r="A146" s="44">
        <v>44504</v>
      </c>
      <c r="B146" s="45"/>
      <c r="C146" s="22">
        <f>ROUND(4.495,5)</f>
        <v>4.495</v>
      </c>
      <c r="D146" s="22">
        <f>F146</f>
        <v>4.63778</v>
      </c>
      <c r="E146" s="22">
        <f>F146</f>
        <v>4.63778</v>
      </c>
      <c r="F146" s="22">
        <f>ROUND(4.63778,5)</f>
        <v>4.63778</v>
      </c>
      <c r="G146" s="20"/>
      <c r="H146" s="28"/>
    </row>
    <row r="147" spans="1:8" ht="12.75" customHeight="1">
      <c r="A147" s="44">
        <v>44595</v>
      </c>
      <c r="B147" s="45"/>
      <c r="C147" s="22">
        <f>ROUND(4.495,5)</f>
        <v>4.495</v>
      </c>
      <c r="D147" s="22">
        <f>F147</f>
        <v>4.76287</v>
      </c>
      <c r="E147" s="22">
        <f>F147</f>
        <v>4.76287</v>
      </c>
      <c r="F147" s="22">
        <f>ROUND(4.76287,5)</f>
        <v>4.76287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ROUND(10.59,5)</f>
        <v>10.59</v>
      </c>
      <c r="D149" s="22">
        <f>F149</f>
        <v>10.65249</v>
      </c>
      <c r="E149" s="22">
        <f>F149</f>
        <v>10.65249</v>
      </c>
      <c r="F149" s="22">
        <f>ROUND(10.65249,5)</f>
        <v>10.65249</v>
      </c>
      <c r="G149" s="20"/>
      <c r="H149" s="28"/>
    </row>
    <row r="150" spans="1:8" ht="12.75" customHeight="1">
      <c r="A150" s="44">
        <v>44322</v>
      </c>
      <c r="B150" s="45"/>
      <c r="C150" s="22">
        <f>ROUND(10.59,5)</f>
        <v>10.59</v>
      </c>
      <c r="D150" s="22">
        <f>F150</f>
        <v>10.87008</v>
      </c>
      <c r="E150" s="22">
        <f>F150</f>
        <v>10.87008</v>
      </c>
      <c r="F150" s="22">
        <f>ROUND(10.87008,5)</f>
        <v>10.87008</v>
      </c>
      <c r="G150" s="20"/>
      <c r="H150" s="28"/>
    </row>
    <row r="151" spans="1:8" ht="12.75" customHeight="1">
      <c r="A151" s="44">
        <v>44413</v>
      </c>
      <c r="B151" s="45"/>
      <c r="C151" s="22">
        <f>ROUND(10.59,5)</f>
        <v>10.59</v>
      </c>
      <c r="D151" s="22">
        <f>F151</f>
        <v>11.09323</v>
      </c>
      <c r="E151" s="22">
        <f>F151</f>
        <v>11.09323</v>
      </c>
      <c r="F151" s="22">
        <f>ROUND(11.09323,5)</f>
        <v>11.09323</v>
      </c>
      <c r="G151" s="20"/>
      <c r="H151" s="28"/>
    </row>
    <row r="152" spans="1:8" ht="12.75" customHeight="1">
      <c r="A152" s="44">
        <v>44504</v>
      </c>
      <c r="B152" s="45"/>
      <c r="C152" s="22">
        <f>ROUND(10.59,5)</f>
        <v>10.59</v>
      </c>
      <c r="D152" s="22">
        <f>F152</f>
        <v>11.32223</v>
      </c>
      <c r="E152" s="22">
        <f>F152</f>
        <v>11.32223</v>
      </c>
      <c r="F152" s="22">
        <f>ROUND(11.32223,5)</f>
        <v>11.32223</v>
      </c>
      <c r="G152" s="20"/>
      <c r="H152" s="28"/>
    </row>
    <row r="153" spans="1:8" ht="12.75" customHeight="1">
      <c r="A153" s="44">
        <v>44595</v>
      </c>
      <c r="B153" s="45"/>
      <c r="C153" s="22">
        <f>ROUND(10.59,5)</f>
        <v>10.59</v>
      </c>
      <c r="D153" s="22">
        <f>F153</f>
        <v>11.58052</v>
      </c>
      <c r="E153" s="22">
        <f>F153</f>
        <v>11.58052</v>
      </c>
      <c r="F153" s="22">
        <f>ROUND(11.58052,5)</f>
        <v>11.58052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ROUND(6.68,5)</f>
        <v>6.68</v>
      </c>
      <c r="D155" s="22">
        <f>F155</f>
        <v>6.72191</v>
      </c>
      <c r="E155" s="22">
        <f>F155</f>
        <v>6.72191</v>
      </c>
      <c r="F155" s="22">
        <f>ROUND(6.72191,5)</f>
        <v>6.72191</v>
      </c>
      <c r="G155" s="20"/>
      <c r="H155" s="28"/>
    </row>
    <row r="156" spans="1:8" ht="12.75" customHeight="1">
      <c r="A156" s="44">
        <v>44322</v>
      </c>
      <c r="B156" s="45"/>
      <c r="C156" s="22">
        <f>ROUND(6.68,5)</f>
        <v>6.68</v>
      </c>
      <c r="D156" s="22">
        <f>F156</f>
        <v>6.87419</v>
      </c>
      <c r="E156" s="22">
        <f>F156</f>
        <v>6.87419</v>
      </c>
      <c r="F156" s="22">
        <f>ROUND(6.87419,5)</f>
        <v>6.87419</v>
      </c>
      <c r="G156" s="20"/>
      <c r="H156" s="28"/>
    </row>
    <row r="157" spans="1:8" ht="12.75" customHeight="1">
      <c r="A157" s="44">
        <v>44413</v>
      </c>
      <c r="B157" s="45"/>
      <c r="C157" s="22">
        <f>ROUND(6.68,5)</f>
        <v>6.68</v>
      </c>
      <c r="D157" s="22">
        <f>F157</f>
        <v>7.02481</v>
      </c>
      <c r="E157" s="22">
        <f>F157</f>
        <v>7.02481</v>
      </c>
      <c r="F157" s="22">
        <f>ROUND(7.02481,5)</f>
        <v>7.02481</v>
      </c>
      <c r="G157" s="20"/>
      <c r="H157" s="28"/>
    </row>
    <row r="158" spans="1:8" ht="12.75" customHeight="1">
      <c r="A158" s="44">
        <v>44504</v>
      </c>
      <c r="B158" s="45"/>
      <c r="C158" s="22">
        <f>ROUND(6.68,5)</f>
        <v>6.68</v>
      </c>
      <c r="D158" s="22">
        <f>F158</f>
        <v>7.18319</v>
      </c>
      <c r="E158" s="22">
        <f>F158</f>
        <v>7.18319</v>
      </c>
      <c r="F158" s="22">
        <f>ROUND(7.18319,5)</f>
        <v>7.18319</v>
      </c>
      <c r="G158" s="20"/>
      <c r="H158" s="28"/>
    </row>
    <row r="159" spans="1:8" ht="12.75" customHeight="1">
      <c r="A159" s="44">
        <v>44595</v>
      </c>
      <c r="B159" s="45"/>
      <c r="C159" s="22">
        <f>ROUND(6.68,5)</f>
        <v>6.68</v>
      </c>
      <c r="D159" s="22">
        <f>F159</f>
        <v>7.37896</v>
      </c>
      <c r="E159" s="22">
        <f>F159</f>
        <v>7.37896</v>
      </c>
      <c r="F159" s="22">
        <f>ROUND(7.37896,5)</f>
        <v>7.37896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ROUND(1.53,5)</f>
        <v>1.53</v>
      </c>
      <c r="D161" s="22">
        <f>F161</f>
        <v>318.33491</v>
      </c>
      <c r="E161" s="22">
        <f>F161</f>
        <v>318.33491</v>
      </c>
      <c r="F161" s="22">
        <f>ROUND(318.33491,5)</f>
        <v>318.33491</v>
      </c>
      <c r="G161" s="20"/>
      <c r="H161" s="28"/>
    </row>
    <row r="162" spans="1:8" ht="12.75" customHeight="1">
      <c r="A162" s="44">
        <v>44322</v>
      </c>
      <c r="B162" s="45"/>
      <c r="C162" s="22">
        <f>ROUND(1.53,5)</f>
        <v>1.53</v>
      </c>
      <c r="D162" s="22">
        <f>F162</f>
        <v>321.65849</v>
      </c>
      <c r="E162" s="22">
        <f>F162</f>
        <v>321.65849</v>
      </c>
      <c r="F162" s="22">
        <f>ROUND(321.65849,5)</f>
        <v>321.65849</v>
      </c>
      <c r="G162" s="20"/>
      <c r="H162" s="28"/>
    </row>
    <row r="163" spans="1:8" ht="12.75" customHeight="1">
      <c r="A163" s="44">
        <v>44413</v>
      </c>
      <c r="B163" s="45"/>
      <c r="C163" s="22">
        <f>ROUND(1.53,5)</f>
        <v>1.53</v>
      </c>
      <c r="D163" s="22">
        <f>F163</f>
        <v>317.26691</v>
      </c>
      <c r="E163" s="22">
        <f>F163</f>
        <v>317.26691</v>
      </c>
      <c r="F163" s="22">
        <f>ROUND(317.26691,5)</f>
        <v>317.26691</v>
      </c>
      <c r="G163" s="20"/>
      <c r="H163" s="28"/>
    </row>
    <row r="164" spans="1:8" ht="12.75" customHeight="1">
      <c r="A164" s="44">
        <v>44504</v>
      </c>
      <c r="B164" s="45"/>
      <c r="C164" s="22">
        <f>ROUND(1.53,5)</f>
        <v>1.53</v>
      </c>
      <c r="D164" s="22">
        <f>F164</f>
        <v>320.79363</v>
      </c>
      <c r="E164" s="22">
        <f>F164</f>
        <v>320.79363</v>
      </c>
      <c r="F164" s="22">
        <f>ROUND(320.79363,5)</f>
        <v>320.79363</v>
      </c>
      <c r="G164" s="20"/>
      <c r="H164" s="28"/>
    </row>
    <row r="165" spans="1:8" ht="12.75" customHeight="1">
      <c r="A165" s="44">
        <v>44595</v>
      </c>
      <c r="B165" s="45"/>
      <c r="C165" s="22">
        <f>ROUND(1.53,5)</f>
        <v>1.53</v>
      </c>
      <c r="D165" s="22">
        <f>F165</f>
        <v>316.09371</v>
      </c>
      <c r="E165" s="22">
        <f>F165</f>
        <v>316.09371</v>
      </c>
      <c r="F165" s="22">
        <f>ROUND(316.09371,5)</f>
        <v>316.09371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ROUND(4.43,5)</f>
        <v>4.43</v>
      </c>
      <c r="D167" s="22">
        <f>F167</f>
        <v>219.00668</v>
      </c>
      <c r="E167" s="22">
        <f>F167</f>
        <v>219.00668</v>
      </c>
      <c r="F167" s="22">
        <f>ROUND(219.00668,5)</f>
        <v>219.00668</v>
      </c>
      <c r="G167" s="20"/>
      <c r="H167" s="28"/>
    </row>
    <row r="168" spans="1:8" ht="12.75" customHeight="1">
      <c r="A168" s="44">
        <v>44322</v>
      </c>
      <c r="B168" s="45"/>
      <c r="C168" s="22">
        <f>ROUND(4.43,5)</f>
        <v>4.43</v>
      </c>
      <c r="D168" s="22">
        <f>F168</f>
        <v>221.29313</v>
      </c>
      <c r="E168" s="22">
        <f>F168</f>
        <v>221.29313</v>
      </c>
      <c r="F168" s="22">
        <f>ROUND(221.29313,5)</f>
        <v>221.29313</v>
      </c>
      <c r="G168" s="20"/>
      <c r="H168" s="28"/>
    </row>
    <row r="169" spans="1:8" ht="12.75" customHeight="1">
      <c r="A169" s="44">
        <v>44413</v>
      </c>
      <c r="B169" s="45"/>
      <c r="C169" s="22">
        <f>ROUND(4.43,5)</f>
        <v>4.43</v>
      </c>
      <c r="D169" s="22">
        <f>F169</f>
        <v>219.52733</v>
      </c>
      <c r="E169" s="22">
        <f>F169</f>
        <v>219.52733</v>
      </c>
      <c r="F169" s="22">
        <f>ROUND(219.52733,5)</f>
        <v>219.52733</v>
      </c>
      <c r="G169" s="20"/>
      <c r="H169" s="28"/>
    </row>
    <row r="170" spans="1:8" ht="12.75" customHeight="1">
      <c r="A170" s="44">
        <v>44504</v>
      </c>
      <c r="B170" s="45"/>
      <c r="C170" s="22">
        <f>ROUND(4.43,5)</f>
        <v>4.43</v>
      </c>
      <c r="D170" s="22">
        <f>F170</f>
        <v>221.96727</v>
      </c>
      <c r="E170" s="22">
        <f>F170</f>
        <v>221.96727</v>
      </c>
      <c r="F170" s="22">
        <f>ROUND(221.96727,5)</f>
        <v>221.96727</v>
      </c>
      <c r="G170" s="20"/>
      <c r="H170" s="28"/>
    </row>
    <row r="171" spans="1:8" ht="12.75" customHeight="1">
      <c r="A171" s="44">
        <v>44595</v>
      </c>
      <c r="B171" s="45"/>
      <c r="C171" s="22">
        <f>ROUND(4.43,5)</f>
        <v>4.43</v>
      </c>
      <c r="D171" s="22">
        <f>F171</f>
        <v>220.01769</v>
      </c>
      <c r="E171" s="22">
        <f>F171</f>
        <v>220.01769</v>
      </c>
      <c r="F171" s="22">
        <f>ROUND(220.01769,5)</f>
        <v>220.01769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ROUND(3.605,5)</f>
        <v>3.605</v>
      </c>
      <c r="D187" s="22">
        <f>F187</f>
        <v>3.46022</v>
      </c>
      <c r="E187" s="22">
        <f>F187</f>
        <v>3.46022</v>
      </c>
      <c r="F187" s="22">
        <f>ROUND(3.46022,5)</f>
        <v>3.46022</v>
      </c>
      <c r="G187" s="20"/>
      <c r="H187" s="28"/>
    </row>
    <row r="188" spans="1:8" ht="12.75" customHeight="1">
      <c r="A188" s="44">
        <v>44322</v>
      </c>
      <c r="B188" s="45"/>
      <c r="C188" s="22">
        <f>ROUND(3.605,5)</f>
        <v>3.605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ROUND(3.605,5)</f>
        <v>3.605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ROUND(3.605,5)</f>
        <v>3.605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ROUND(3.605,5)</f>
        <v>3.605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ROUND(10.44,5)</f>
        <v>10.44</v>
      </c>
      <c r="D193" s="22">
        <f>F193</f>
        <v>10.49346</v>
      </c>
      <c r="E193" s="22">
        <f>F193</f>
        <v>10.49346</v>
      </c>
      <c r="F193" s="22">
        <f>ROUND(10.49346,5)</f>
        <v>10.49346</v>
      </c>
      <c r="G193" s="20"/>
      <c r="H193" s="28"/>
    </row>
    <row r="194" spans="1:8" ht="12.75" customHeight="1">
      <c r="A194" s="44">
        <v>44322</v>
      </c>
      <c r="B194" s="45"/>
      <c r="C194" s="22">
        <f>ROUND(10.44,5)</f>
        <v>10.44</v>
      </c>
      <c r="D194" s="22">
        <f>F194</f>
        <v>10.68546</v>
      </c>
      <c r="E194" s="22">
        <f>F194</f>
        <v>10.68546</v>
      </c>
      <c r="F194" s="22">
        <f>ROUND(10.68546,5)</f>
        <v>10.68546</v>
      </c>
      <c r="G194" s="20"/>
      <c r="H194" s="28"/>
    </row>
    <row r="195" spans="1:8" ht="12.75" customHeight="1">
      <c r="A195" s="44">
        <v>44413</v>
      </c>
      <c r="B195" s="45"/>
      <c r="C195" s="22">
        <f>ROUND(10.44,5)</f>
        <v>10.44</v>
      </c>
      <c r="D195" s="22">
        <f>F195</f>
        <v>10.87802</v>
      </c>
      <c r="E195" s="22">
        <f>F195</f>
        <v>10.87802</v>
      </c>
      <c r="F195" s="22">
        <f>ROUND(10.87802,5)</f>
        <v>10.87802</v>
      </c>
      <c r="G195" s="20"/>
      <c r="H195" s="28"/>
    </row>
    <row r="196" spans="1:8" ht="12.75" customHeight="1">
      <c r="A196" s="44">
        <v>44504</v>
      </c>
      <c r="B196" s="45"/>
      <c r="C196" s="22">
        <f>ROUND(10.44,5)</f>
        <v>10.44</v>
      </c>
      <c r="D196" s="22">
        <f>F196</f>
        <v>11.07452</v>
      </c>
      <c r="E196" s="22">
        <f>F196</f>
        <v>11.07452</v>
      </c>
      <c r="F196" s="22">
        <f>ROUND(11.07452,5)</f>
        <v>11.07452</v>
      </c>
      <c r="G196" s="20"/>
      <c r="H196" s="28"/>
    </row>
    <row r="197" spans="1:8" ht="12.75" customHeight="1">
      <c r="A197" s="44">
        <v>44595</v>
      </c>
      <c r="B197" s="45"/>
      <c r="C197" s="22">
        <f>ROUND(10.44,5)</f>
        <v>10.44</v>
      </c>
      <c r="D197" s="22">
        <f>F197</f>
        <v>11.29119</v>
      </c>
      <c r="E197" s="22">
        <f>F197</f>
        <v>11.29119</v>
      </c>
      <c r="F197" s="22">
        <f>ROUND(11.29119,5)</f>
        <v>11.29119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ROUND(3.735,5)</f>
        <v>3.735</v>
      </c>
      <c r="D199" s="22">
        <f>F199</f>
        <v>194.33055</v>
      </c>
      <c r="E199" s="22">
        <f>F199</f>
        <v>194.33055</v>
      </c>
      <c r="F199" s="22">
        <f>ROUND(194.33055,5)</f>
        <v>194.33055</v>
      </c>
      <c r="G199" s="20"/>
      <c r="H199" s="28"/>
    </row>
    <row r="200" spans="1:8" ht="12.75" customHeight="1">
      <c r="A200" s="44">
        <v>44322</v>
      </c>
      <c r="B200" s="45"/>
      <c r="C200" s="22">
        <f>ROUND(3.735,5)</f>
        <v>3.735</v>
      </c>
      <c r="D200" s="22">
        <f>F200</f>
        <v>193.64585</v>
      </c>
      <c r="E200" s="22">
        <f>F200</f>
        <v>193.64585</v>
      </c>
      <c r="F200" s="22">
        <f>ROUND(193.64585,5)</f>
        <v>193.64585</v>
      </c>
      <c r="G200" s="20"/>
      <c r="H200" s="28"/>
    </row>
    <row r="201" spans="1:8" ht="12.75" customHeight="1">
      <c r="A201" s="44">
        <v>44413</v>
      </c>
      <c r="B201" s="45"/>
      <c r="C201" s="22">
        <f>ROUND(3.735,5)</f>
        <v>3.735</v>
      </c>
      <c r="D201" s="22">
        <f>F201</f>
        <v>195.82188</v>
      </c>
      <c r="E201" s="22">
        <f>F201</f>
        <v>195.82188</v>
      </c>
      <c r="F201" s="22">
        <f>ROUND(195.82188,5)</f>
        <v>195.82188</v>
      </c>
      <c r="G201" s="20"/>
      <c r="H201" s="28"/>
    </row>
    <row r="202" spans="1:8" ht="12.75" customHeight="1">
      <c r="A202" s="44">
        <v>44504</v>
      </c>
      <c r="B202" s="45"/>
      <c r="C202" s="22">
        <f>ROUND(3.735,5)</f>
        <v>3.735</v>
      </c>
      <c r="D202" s="22">
        <f>F202</f>
        <v>195.25803</v>
      </c>
      <c r="E202" s="22">
        <f>F202</f>
        <v>195.25803</v>
      </c>
      <c r="F202" s="22">
        <f>ROUND(195.25803,5)</f>
        <v>195.25803</v>
      </c>
      <c r="G202" s="20"/>
      <c r="H202" s="28"/>
    </row>
    <row r="203" spans="1:8" ht="12.75" customHeight="1">
      <c r="A203" s="44">
        <v>44595</v>
      </c>
      <c r="B203" s="45"/>
      <c r="C203" s="22">
        <f>ROUND(3.735,5)</f>
        <v>3.735</v>
      </c>
      <c r="D203" s="22">
        <f>F203</f>
        <v>197.32659</v>
      </c>
      <c r="E203" s="22">
        <f>F203</f>
        <v>197.32659</v>
      </c>
      <c r="F203" s="22">
        <f>ROUND(197.32659,5)</f>
        <v>197.32659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ROUND(1.09,5)</f>
        <v>1.09</v>
      </c>
      <c r="D205" s="22">
        <f>F205</f>
        <v>170.05459</v>
      </c>
      <c r="E205" s="22">
        <f>F205</f>
        <v>170.05459</v>
      </c>
      <c r="F205" s="22">
        <f>ROUND(170.05459,5)</f>
        <v>170.05459</v>
      </c>
      <c r="G205" s="20"/>
      <c r="H205" s="28"/>
    </row>
    <row r="206" spans="1:8" ht="12.75" customHeight="1">
      <c r="A206" s="44">
        <v>44322</v>
      </c>
      <c r="B206" s="45"/>
      <c r="C206" s="22">
        <f>ROUND(1.09,5)</f>
        <v>1.09</v>
      </c>
      <c r="D206" s="22">
        <f>F206</f>
        <v>171.83016</v>
      </c>
      <c r="E206" s="22">
        <f>F206</f>
        <v>171.83016</v>
      </c>
      <c r="F206" s="22">
        <f>ROUND(171.83016,5)</f>
        <v>171.83016</v>
      </c>
      <c r="G206" s="20"/>
      <c r="H206" s="28"/>
    </row>
    <row r="207" spans="1:8" ht="12.75" customHeight="1">
      <c r="A207" s="44">
        <v>44413</v>
      </c>
      <c r="B207" s="45"/>
      <c r="C207" s="22">
        <f>ROUND(1.09,5)</f>
        <v>1.09</v>
      </c>
      <c r="D207" s="22">
        <f>F207</f>
        <v>171.42835</v>
      </c>
      <c r="E207" s="22">
        <f>F207</f>
        <v>171.42835</v>
      </c>
      <c r="F207" s="22">
        <f>ROUND(171.42835,5)</f>
        <v>171.42835</v>
      </c>
      <c r="G207" s="20"/>
      <c r="H207" s="28"/>
    </row>
    <row r="208" spans="1:8" ht="12.75" customHeight="1">
      <c r="A208" s="44">
        <v>44504</v>
      </c>
      <c r="B208" s="45"/>
      <c r="C208" s="22">
        <f>ROUND(1.09,5)</f>
        <v>1.09</v>
      </c>
      <c r="D208" s="22">
        <f>F208</f>
        <v>173.33381</v>
      </c>
      <c r="E208" s="22">
        <f>F208</f>
        <v>173.33381</v>
      </c>
      <c r="F208" s="22">
        <f>ROUND(173.33381,5)</f>
        <v>173.33381</v>
      </c>
      <c r="G208" s="20"/>
      <c r="H208" s="28"/>
    </row>
    <row r="209" spans="1:8" ht="12.75" customHeight="1">
      <c r="A209" s="44">
        <v>44595</v>
      </c>
      <c r="B209" s="45"/>
      <c r="C209" s="22">
        <f>ROUND(1.09,5)</f>
        <v>1.09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ROUND(9.265,5)</f>
        <v>9.265</v>
      </c>
      <c r="D211" s="22">
        <f>F211</f>
        <v>9.31984</v>
      </c>
      <c r="E211" s="22">
        <f>F211</f>
        <v>9.31984</v>
      </c>
      <c r="F211" s="22">
        <f>ROUND(9.31984,5)</f>
        <v>9.31984</v>
      </c>
      <c r="G211" s="20"/>
      <c r="H211" s="28"/>
    </row>
    <row r="212" spans="1:8" ht="12.75" customHeight="1">
      <c r="A212" s="44">
        <v>44322</v>
      </c>
      <c r="B212" s="45"/>
      <c r="C212" s="22">
        <f>ROUND(9.265,5)</f>
        <v>9.265</v>
      </c>
      <c r="D212" s="22">
        <f>F212</f>
        <v>9.51076</v>
      </c>
      <c r="E212" s="22">
        <f>F212</f>
        <v>9.51076</v>
      </c>
      <c r="F212" s="22">
        <f>ROUND(9.51076,5)</f>
        <v>9.51076</v>
      </c>
      <c r="G212" s="20"/>
      <c r="H212" s="28"/>
    </row>
    <row r="213" spans="1:8" ht="12.75" customHeight="1">
      <c r="A213" s="44">
        <v>44413</v>
      </c>
      <c r="B213" s="45"/>
      <c r="C213" s="22">
        <f>ROUND(9.265,5)</f>
        <v>9.265</v>
      </c>
      <c r="D213" s="22">
        <f>F213</f>
        <v>9.70533</v>
      </c>
      <c r="E213" s="22">
        <f>F213</f>
        <v>9.70533</v>
      </c>
      <c r="F213" s="22">
        <f>ROUND(9.70533,5)</f>
        <v>9.70533</v>
      </c>
      <c r="G213" s="20"/>
      <c r="H213" s="28"/>
    </row>
    <row r="214" spans="1:8" ht="12.75" customHeight="1">
      <c r="A214" s="44">
        <v>44504</v>
      </c>
      <c r="B214" s="45"/>
      <c r="C214" s="22">
        <f>ROUND(9.265,5)</f>
        <v>9.265</v>
      </c>
      <c r="D214" s="22">
        <f>F214</f>
        <v>9.90733</v>
      </c>
      <c r="E214" s="22">
        <f>F214</f>
        <v>9.90733</v>
      </c>
      <c r="F214" s="22">
        <f>ROUND(9.90733,5)</f>
        <v>9.90733</v>
      </c>
      <c r="G214" s="20"/>
      <c r="H214" s="28"/>
    </row>
    <row r="215" spans="1:8" ht="12.75" customHeight="1">
      <c r="A215" s="44">
        <v>44595</v>
      </c>
      <c r="B215" s="45"/>
      <c r="C215" s="22">
        <f>ROUND(9.265,5)</f>
        <v>9.265</v>
      </c>
      <c r="D215" s="22">
        <f>F215</f>
        <v>10.13879</v>
      </c>
      <c r="E215" s="22">
        <f>F215</f>
        <v>10.13879</v>
      </c>
      <c r="F215" s="22">
        <f>ROUND(10.13879,5)</f>
        <v>10.13879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ROUND(10.8,5)</f>
        <v>10.8</v>
      </c>
      <c r="D217" s="22">
        <f>F217</f>
        <v>10.85395</v>
      </c>
      <c r="E217" s="22">
        <f>F217</f>
        <v>10.85395</v>
      </c>
      <c r="F217" s="22">
        <f>ROUND(10.85395,5)</f>
        <v>10.85395</v>
      </c>
      <c r="G217" s="20"/>
      <c r="H217" s="28"/>
    </row>
    <row r="218" spans="1:8" ht="12.75" customHeight="1">
      <c r="A218" s="44">
        <v>44322</v>
      </c>
      <c r="B218" s="45"/>
      <c r="C218" s="22">
        <f>ROUND(10.8,5)</f>
        <v>10.8</v>
      </c>
      <c r="D218" s="22">
        <f>F218</f>
        <v>11.04113</v>
      </c>
      <c r="E218" s="22">
        <f>F218</f>
        <v>11.04113</v>
      </c>
      <c r="F218" s="22">
        <f>ROUND(11.04113,5)</f>
        <v>11.04113</v>
      </c>
      <c r="G218" s="20"/>
      <c r="H218" s="28"/>
    </row>
    <row r="219" spans="1:8" ht="12.75" customHeight="1">
      <c r="A219" s="44">
        <v>44413</v>
      </c>
      <c r="B219" s="45"/>
      <c r="C219" s="22">
        <f>ROUND(10.8,5)</f>
        <v>10.8</v>
      </c>
      <c r="D219" s="22">
        <f>F219</f>
        <v>11.23172</v>
      </c>
      <c r="E219" s="22">
        <f>F219</f>
        <v>11.23172</v>
      </c>
      <c r="F219" s="22">
        <f>ROUND(11.23172,5)</f>
        <v>11.23172</v>
      </c>
      <c r="G219" s="20"/>
      <c r="H219" s="28"/>
    </row>
    <row r="220" spans="1:8" ht="12.75" customHeight="1">
      <c r="A220" s="44">
        <v>44504</v>
      </c>
      <c r="B220" s="45"/>
      <c r="C220" s="22">
        <f>ROUND(10.8,5)</f>
        <v>10.8</v>
      </c>
      <c r="D220" s="22">
        <f>F220</f>
        <v>11.42572</v>
      </c>
      <c r="E220" s="22">
        <f>F220</f>
        <v>11.42572</v>
      </c>
      <c r="F220" s="22">
        <f>ROUND(11.42572,5)</f>
        <v>11.42572</v>
      </c>
      <c r="G220" s="20"/>
      <c r="H220" s="28"/>
    </row>
    <row r="221" spans="1:8" ht="12.75" customHeight="1">
      <c r="A221" s="44">
        <v>44595</v>
      </c>
      <c r="B221" s="45"/>
      <c r="C221" s="22">
        <f>ROUND(10.8,5)</f>
        <v>10.8</v>
      </c>
      <c r="D221" s="22">
        <f>F221</f>
        <v>11.6425</v>
      </c>
      <c r="E221" s="22">
        <f>F221</f>
        <v>11.6425</v>
      </c>
      <c r="F221" s="22">
        <f>ROUND(11.6425,5)</f>
        <v>11.6425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ROUND(10.915,5)</f>
        <v>10.915</v>
      </c>
      <c r="D223" s="22">
        <f>F223</f>
        <v>10.97044</v>
      </c>
      <c r="E223" s="22">
        <f>F223</f>
        <v>10.97044</v>
      </c>
      <c r="F223" s="22">
        <f>ROUND(10.97044,5)</f>
        <v>10.97044</v>
      </c>
      <c r="G223" s="20"/>
      <c r="H223" s="28"/>
    </row>
    <row r="224" spans="1:8" ht="12.75" customHeight="1">
      <c r="A224" s="44">
        <v>44322</v>
      </c>
      <c r="B224" s="45"/>
      <c r="C224" s="22">
        <f>ROUND(10.915,5)</f>
        <v>10.915</v>
      </c>
      <c r="D224" s="22">
        <f>F224</f>
        <v>11.16282</v>
      </c>
      <c r="E224" s="22">
        <f>F224</f>
        <v>11.16282</v>
      </c>
      <c r="F224" s="22">
        <f>ROUND(11.16282,5)</f>
        <v>11.16282</v>
      </c>
      <c r="G224" s="20"/>
      <c r="H224" s="28"/>
    </row>
    <row r="225" spans="1:8" ht="12.75" customHeight="1">
      <c r="A225" s="44">
        <v>44413</v>
      </c>
      <c r="B225" s="45"/>
      <c r="C225" s="22">
        <f>ROUND(10.915,5)</f>
        <v>10.915</v>
      </c>
      <c r="D225" s="22">
        <f>F225</f>
        <v>11.35946</v>
      </c>
      <c r="E225" s="22">
        <f>F225</f>
        <v>11.35946</v>
      </c>
      <c r="F225" s="22">
        <f>ROUND(11.35946,5)</f>
        <v>11.35946</v>
      </c>
      <c r="G225" s="20"/>
      <c r="H225" s="28"/>
    </row>
    <row r="226" spans="1:8" ht="12.75" customHeight="1">
      <c r="A226" s="44">
        <v>44504</v>
      </c>
      <c r="B226" s="45"/>
      <c r="C226" s="22">
        <f>ROUND(10.915,5)</f>
        <v>10.915</v>
      </c>
      <c r="D226" s="22">
        <f>F226</f>
        <v>11.5598</v>
      </c>
      <c r="E226" s="22">
        <f>F226</f>
        <v>11.5598</v>
      </c>
      <c r="F226" s="22">
        <f>ROUND(11.5598,5)</f>
        <v>11.5598</v>
      </c>
      <c r="G226" s="20"/>
      <c r="H226" s="28"/>
    </row>
    <row r="227" spans="1:8" ht="12.75" customHeight="1">
      <c r="A227" s="44">
        <v>44595</v>
      </c>
      <c r="B227" s="45"/>
      <c r="C227" s="22">
        <f>ROUND(10.915,5)</f>
        <v>10.915</v>
      </c>
      <c r="D227" s="22">
        <f>F227</f>
        <v>11.78429</v>
      </c>
      <c r="E227" s="22">
        <f>F227</f>
        <v>11.78429</v>
      </c>
      <c r="F227" s="22">
        <f>ROUND(11.78429,5)</f>
        <v>11.78429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ROUND(782.458,3)</f>
        <v>782.458</v>
      </c>
      <c r="D229" s="23">
        <f>F229</f>
        <v>784.369</v>
      </c>
      <c r="E229" s="23">
        <f>F229</f>
        <v>784.369</v>
      </c>
      <c r="F229" s="23">
        <f>ROUND(784.369,3)</f>
        <v>784.369</v>
      </c>
      <c r="G229" s="20"/>
      <c r="H229" s="28"/>
    </row>
    <row r="230" spans="1:8" ht="12.75" customHeight="1">
      <c r="A230" s="44">
        <v>44322</v>
      </c>
      <c r="B230" s="45"/>
      <c r="C230" s="23">
        <f>ROUND(782.458,3)</f>
        <v>782.458</v>
      </c>
      <c r="D230" s="23">
        <f>F230</f>
        <v>792.358</v>
      </c>
      <c r="E230" s="23">
        <f>F230</f>
        <v>792.358</v>
      </c>
      <c r="F230" s="23">
        <f>ROUND(792.358,3)</f>
        <v>792.358</v>
      </c>
      <c r="G230" s="20"/>
      <c r="H230" s="28"/>
    </row>
    <row r="231" spans="1:8" ht="12.75" customHeight="1">
      <c r="A231" s="44">
        <v>44413</v>
      </c>
      <c r="B231" s="45"/>
      <c r="C231" s="23">
        <f>ROUND(782.458,3)</f>
        <v>782.458</v>
      </c>
      <c r="D231" s="23">
        <f>F231</f>
        <v>800.97</v>
      </c>
      <c r="E231" s="23">
        <f>F231</f>
        <v>800.97</v>
      </c>
      <c r="F231" s="23">
        <f>ROUND(800.97,3)</f>
        <v>800.97</v>
      </c>
      <c r="G231" s="20"/>
      <c r="H231" s="28"/>
    </row>
    <row r="232" spans="1:8" ht="12.75" customHeight="1">
      <c r="A232" s="44">
        <v>44504</v>
      </c>
      <c r="B232" s="45"/>
      <c r="C232" s="23">
        <f>ROUND(782.458,3)</f>
        <v>782.458</v>
      </c>
      <c r="D232" s="23">
        <f>F232</f>
        <v>809.771</v>
      </c>
      <c r="E232" s="23">
        <f>F232</f>
        <v>809.771</v>
      </c>
      <c r="F232" s="23">
        <f>ROUND(809.771,3)</f>
        <v>809.771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ROUND(788.469,3)</f>
        <v>788.469</v>
      </c>
      <c r="D234" s="23">
        <f>F234</f>
        <v>790.395</v>
      </c>
      <c r="E234" s="23">
        <f>F234</f>
        <v>790.395</v>
      </c>
      <c r="F234" s="23">
        <f>ROUND(790.395,3)</f>
        <v>790.395</v>
      </c>
      <c r="G234" s="20"/>
      <c r="H234" s="28"/>
    </row>
    <row r="235" spans="1:8" ht="12.75" customHeight="1">
      <c r="A235" s="44">
        <v>44322</v>
      </c>
      <c r="B235" s="45"/>
      <c r="C235" s="23">
        <f>ROUND(788.469,3)</f>
        <v>788.469</v>
      </c>
      <c r="D235" s="23">
        <f>F235</f>
        <v>798.445</v>
      </c>
      <c r="E235" s="23">
        <f>F235</f>
        <v>798.445</v>
      </c>
      <c r="F235" s="23">
        <f>ROUND(798.445,3)</f>
        <v>798.445</v>
      </c>
      <c r="G235" s="20"/>
      <c r="H235" s="28"/>
    </row>
    <row r="236" spans="1:8" ht="12.75" customHeight="1">
      <c r="A236" s="44">
        <v>44413</v>
      </c>
      <c r="B236" s="45"/>
      <c r="C236" s="23">
        <f>ROUND(788.469,3)</f>
        <v>788.469</v>
      </c>
      <c r="D236" s="23">
        <f>F236</f>
        <v>807.123</v>
      </c>
      <c r="E236" s="23">
        <f>F236</f>
        <v>807.123</v>
      </c>
      <c r="F236" s="23">
        <f>ROUND(807.123,3)</f>
        <v>807.123</v>
      </c>
      <c r="G236" s="20"/>
      <c r="H236" s="28"/>
    </row>
    <row r="237" spans="1:8" ht="12.75" customHeight="1">
      <c r="A237" s="44">
        <v>44504</v>
      </c>
      <c r="B237" s="45"/>
      <c r="C237" s="23">
        <f>ROUND(788.469,3)</f>
        <v>788.469</v>
      </c>
      <c r="D237" s="23">
        <f>F237</f>
        <v>815.992</v>
      </c>
      <c r="E237" s="23">
        <f>F237</f>
        <v>815.992</v>
      </c>
      <c r="F237" s="23">
        <f>ROUND(815.992,3)</f>
        <v>815.992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ROUND(865.593,3)</f>
        <v>865.593</v>
      </c>
      <c r="D239" s="23">
        <f>F239</f>
        <v>867.707</v>
      </c>
      <c r="E239" s="23">
        <f>F239</f>
        <v>867.707</v>
      </c>
      <c r="F239" s="23">
        <f>ROUND(867.707,3)</f>
        <v>867.707</v>
      </c>
      <c r="G239" s="20"/>
      <c r="H239" s="28"/>
    </row>
    <row r="240" spans="1:8" ht="12.75" customHeight="1">
      <c r="A240" s="44">
        <v>44322</v>
      </c>
      <c r="B240" s="45"/>
      <c r="C240" s="23">
        <f>ROUND(865.593,3)</f>
        <v>865.593</v>
      </c>
      <c r="D240" s="23">
        <f>F240</f>
        <v>876.545</v>
      </c>
      <c r="E240" s="23">
        <f>F240</f>
        <v>876.545</v>
      </c>
      <c r="F240" s="23">
        <f>ROUND(876.545,3)</f>
        <v>876.545</v>
      </c>
      <c r="G240" s="20"/>
      <c r="H240" s="28"/>
    </row>
    <row r="241" spans="1:8" ht="12.75" customHeight="1">
      <c r="A241" s="44">
        <v>44413</v>
      </c>
      <c r="B241" s="45"/>
      <c r="C241" s="23">
        <f>ROUND(865.593,3)</f>
        <v>865.593</v>
      </c>
      <c r="D241" s="23">
        <f>F241</f>
        <v>886.071</v>
      </c>
      <c r="E241" s="23">
        <f>F241</f>
        <v>886.071</v>
      </c>
      <c r="F241" s="23">
        <f>ROUND(886.071,3)</f>
        <v>886.071</v>
      </c>
      <c r="G241" s="20"/>
      <c r="H241" s="28"/>
    </row>
    <row r="242" spans="1:8" ht="12.75" customHeight="1">
      <c r="A242" s="44">
        <v>44504</v>
      </c>
      <c r="B242" s="45"/>
      <c r="C242" s="23">
        <f>ROUND(865.593,3)</f>
        <v>865.593</v>
      </c>
      <c r="D242" s="23">
        <f>F242</f>
        <v>895.808</v>
      </c>
      <c r="E242" s="23">
        <f>F242</f>
        <v>895.808</v>
      </c>
      <c r="F242" s="23">
        <f>ROUND(895.808,3)</f>
        <v>895.808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ROUND(757.038,3)</f>
        <v>757.038</v>
      </c>
      <c r="D244" s="23">
        <f>F244</f>
        <v>758.887</v>
      </c>
      <c r="E244" s="23">
        <f>F244</f>
        <v>758.887</v>
      </c>
      <c r="F244" s="23">
        <f>ROUND(758.887,3)</f>
        <v>758.887</v>
      </c>
      <c r="G244" s="20"/>
      <c r="H244" s="28"/>
    </row>
    <row r="245" spans="1:8" ht="12.75" customHeight="1">
      <c r="A245" s="44">
        <v>44322</v>
      </c>
      <c r="B245" s="45"/>
      <c r="C245" s="23">
        <f>ROUND(757.038,3)</f>
        <v>757.038</v>
      </c>
      <c r="D245" s="23">
        <f>F245</f>
        <v>766.616</v>
      </c>
      <c r="E245" s="23">
        <f>F245</f>
        <v>766.616</v>
      </c>
      <c r="F245" s="23">
        <f>ROUND(766.616,3)</f>
        <v>766.616</v>
      </c>
      <c r="G245" s="20"/>
      <c r="H245" s="28"/>
    </row>
    <row r="246" spans="1:8" ht="12.75" customHeight="1">
      <c r="A246" s="44">
        <v>44413</v>
      </c>
      <c r="B246" s="45"/>
      <c r="C246" s="23">
        <f>ROUND(757.038,3)</f>
        <v>757.038</v>
      </c>
      <c r="D246" s="23">
        <f>F246</f>
        <v>774.948</v>
      </c>
      <c r="E246" s="23">
        <f>F246</f>
        <v>774.948</v>
      </c>
      <c r="F246" s="23">
        <f>ROUND(774.948,3)</f>
        <v>774.948</v>
      </c>
      <c r="G246" s="20"/>
      <c r="H246" s="28"/>
    </row>
    <row r="247" spans="1:8" ht="12.75" customHeight="1">
      <c r="A247" s="44">
        <v>44504</v>
      </c>
      <c r="B247" s="45"/>
      <c r="C247" s="23">
        <f>ROUND(757.038,3)</f>
        <v>757.038</v>
      </c>
      <c r="D247" s="23">
        <f>F247</f>
        <v>783.464</v>
      </c>
      <c r="E247" s="23">
        <f>F247</f>
        <v>783.464</v>
      </c>
      <c r="F247" s="23">
        <f>ROUND(783.464,3)</f>
        <v>783.464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ROUND(269.623048506087,3)</f>
        <v>269.623</v>
      </c>
      <c r="D249" s="23">
        <f>F249</f>
        <v>270.299</v>
      </c>
      <c r="E249" s="23">
        <f>F249</f>
        <v>270.299</v>
      </c>
      <c r="F249" s="23">
        <f>ROUND(270.299,3)</f>
        <v>270.299</v>
      </c>
      <c r="G249" s="20"/>
      <c r="H249" s="28"/>
    </row>
    <row r="250" spans="1:8" ht="12.75" customHeight="1">
      <c r="A250" s="44">
        <v>44322</v>
      </c>
      <c r="B250" s="45"/>
      <c r="C250" s="23">
        <f>ROUND(269.623048506087,3)</f>
        <v>269.623</v>
      </c>
      <c r="D250" s="23">
        <f>F250</f>
        <v>273.119</v>
      </c>
      <c r="E250" s="23">
        <f>F250</f>
        <v>273.119</v>
      </c>
      <c r="F250" s="23">
        <f>ROUND(273.119,3)</f>
        <v>273.119</v>
      </c>
      <c r="G250" s="20"/>
      <c r="H250" s="28"/>
    </row>
    <row r="251" spans="1:8" ht="12.75" customHeight="1">
      <c r="A251" s="44">
        <v>44413</v>
      </c>
      <c r="B251" s="45"/>
      <c r="C251" s="23">
        <f>ROUND(269.623048506087,3)</f>
        <v>269.623</v>
      </c>
      <c r="D251" s="23">
        <f>F251</f>
        <v>276.153</v>
      </c>
      <c r="E251" s="23">
        <f>F251</f>
        <v>276.153</v>
      </c>
      <c r="F251" s="23">
        <f>ROUND(276.153,3)</f>
        <v>276.153</v>
      </c>
      <c r="G251" s="20"/>
      <c r="H251" s="28"/>
    </row>
    <row r="252" spans="1:8" ht="12.75" customHeight="1">
      <c r="A252" s="44">
        <v>44504</v>
      </c>
      <c r="B252" s="45"/>
      <c r="C252" s="23">
        <f>ROUND(269.623048506087,3)</f>
        <v>269.623</v>
      </c>
      <c r="D252" s="23">
        <f>F252</f>
        <v>279.253</v>
      </c>
      <c r="E252" s="23">
        <f>F252</f>
        <v>279.253</v>
      </c>
      <c r="F252" s="23">
        <f>ROUND(279.253,3)</f>
        <v>279.253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ROUND(748.191,3)</f>
        <v>748.191</v>
      </c>
      <c r="D254" s="23">
        <f>F254</f>
        <v>750.018</v>
      </c>
      <c r="E254" s="23">
        <f>F254</f>
        <v>750.018</v>
      </c>
      <c r="F254" s="23">
        <f>ROUND(750.018,3)</f>
        <v>750.018</v>
      </c>
      <c r="G254" s="20"/>
      <c r="H254" s="28"/>
    </row>
    <row r="255" spans="1:8" ht="12.75" customHeight="1">
      <c r="A255" s="44">
        <v>44322</v>
      </c>
      <c r="B255" s="45"/>
      <c r="C255" s="23">
        <f>ROUND(748.191,3)</f>
        <v>748.191</v>
      </c>
      <c r="D255" s="23">
        <f>F255</f>
        <v>757.658</v>
      </c>
      <c r="E255" s="23">
        <f>F255</f>
        <v>757.658</v>
      </c>
      <c r="F255" s="23">
        <f>ROUND(757.658,3)</f>
        <v>757.658</v>
      </c>
      <c r="G255" s="20"/>
      <c r="H255" s="28"/>
    </row>
    <row r="256" spans="1:8" ht="12.75" customHeight="1">
      <c r="A256" s="44">
        <v>44413</v>
      </c>
      <c r="B256" s="45"/>
      <c r="C256" s="23">
        <f>ROUND(748.191,3)</f>
        <v>748.191</v>
      </c>
      <c r="D256" s="23">
        <f>F256</f>
        <v>765.892</v>
      </c>
      <c r="E256" s="23">
        <f>F256</f>
        <v>765.892</v>
      </c>
      <c r="F256" s="23">
        <f>ROUND(765.892,3)</f>
        <v>765.892</v>
      </c>
      <c r="G256" s="20"/>
      <c r="H256" s="28"/>
    </row>
    <row r="257" spans="1:8" ht="12.75" customHeight="1">
      <c r="A257" s="44">
        <v>44504</v>
      </c>
      <c r="B257" s="45"/>
      <c r="C257" s="23">
        <f>ROUND(748.191,3)</f>
        <v>748.191</v>
      </c>
      <c r="D257" s="23">
        <f>F257</f>
        <v>774.308</v>
      </c>
      <c r="E257" s="23">
        <f>F257</f>
        <v>774.308</v>
      </c>
      <c r="F257" s="23">
        <f>ROUND(774.308,3)</f>
        <v>774.308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3.65</v>
      </c>
      <c r="D259" s="33">
        <v>3.682</v>
      </c>
      <c r="E259" s="33">
        <v>3.628</v>
      </c>
      <c r="F259" s="33">
        <v>3.6550000000000002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3.65</v>
      </c>
      <c r="D260" s="33">
        <v>3.562</v>
      </c>
      <c r="E260" s="33">
        <v>3.498</v>
      </c>
      <c r="F260" s="33">
        <v>3.5300000000000002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3.65</v>
      </c>
      <c r="D261" s="33">
        <v>3.532</v>
      </c>
      <c r="E261" s="33">
        <v>3.498</v>
      </c>
      <c r="F261" s="33">
        <v>3.515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3.65</v>
      </c>
      <c r="D262" s="33">
        <v>3.482</v>
      </c>
      <c r="E262" s="33">
        <v>3.418</v>
      </c>
      <c r="F262" s="33">
        <v>3.45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3.65</v>
      </c>
      <c r="D263" s="33">
        <v>3.482</v>
      </c>
      <c r="E263" s="33">
        <v>3.418</v>
      </c>
      <c r="F263" s="33">
        <v>3.45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3.65</v>
      </c>
      <c r="D264" s="33">
        <v>3.452</v>
      </c>
      <c r="E264" s="33">
        <v>3.418</v>
      </c>
      <c r="F264" s="33">
        <v>3.435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3.65</v>
      </c>
      <c r="D265" s="33">
        <v>3.502</v>
      </c>
      <c r="E265" s="33">
        <v>3.458</v>
      </c>
      <c r="F265" s="33">
        <v>3.48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3.65</v>
      </c>
      <c r="D266" s="33">
        <v>3.662</v>
      </c>
      <c r="E266" s="33">
        <v>3.608</v>
      </c>
      <c r="F266" s="33">
        <v>3.635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3.65</v>
      </c>
      <c r="D267" s="33">
        <v>3.862</v>
      </c>
      <c r="E267" s="33">
        <v>3.438</v>
      </c>
      <c r="F267" s="33">
        <v>3.6500000000000004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3.65</v>
      </c>
      <c r="D268" s="33">
        <v>4.002</v>
      </c>
      <c r="E268" s="33">
        <v>3.918</v>
      </c>
      <c r="F268" s="33">
        <v>3.96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3.65</v>
      </c>
      <c r="D269" s="33">
        <v>4.222</v>
      </c>
      <c r="E269" s="33">
        <v>3.718</v>
      </c>
      <c r="F269" s="33">
        <v>3.97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3.65</v>
      </c>
      <c r="D270" s="33">
        <v>4.582</v>
      </c>
      <c r="E270" s="33">
        <v>4.448</v>
      </c>
      <c r="F270" s="33">
        <v>4.515000000000001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ROUND(91.0772357873579,2)</f>
        <v>91.08</v>
      </c>
      <c r="D272" s="20">
        <f>F272</f>
        <v>85.62</v>
      </c>
      <c r="E272" s="20">
        <f>F272</f>
        <v>85.62</v>
      </c>
      <c r="F272" s="20">
        <f>ROUND(85.6150079602286,2)</f>
        <v>85.62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ROUND(86.0887947571747,2)</f>
        <v>86.09</v>
      </c>
      <c r="D274" s="20">
        <f>F274</f>
        <v>78.12</v>
      </c>
      <c r="E274" s="20">
        <f>F274</f>
        <v>78.12</v>
      </c>
      <c r="F274" s="20">
        <f>ROUND(78.123474532702,2)</f>
        <v>78.12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ROUND(91.0772357873579,5)</f>
        <v>91.07724</v>
      </c>
      <c r="D276" s="22">
        <f>F276</f>
        <v>92.2363</v>
      </c>
      <c r="E276" s="22">
        <f>F276</f>
        <v>92.2363</v>
      </c>
      <c r="F276" s="22">
        <f>ROUND(92.236301957796,5)</f>
        <v>92.2363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ROUND(91.0772357873579,5)</f>
        <v>91.07724</v>
      </c>
      <c r="D278" s="22">
        <f>F278</f>
        <v>90.39219</v>
      </c>
      <c r="E278" s="22">
        <f>F278</f>
        <v>90.39219</v>
      </c>
      <c r="F278" s="22">
        <f>ROUND(90.392187632039,5)</f>
        <v>90.39219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ROUND(91.0772357873579,5)</f>
        <v>91.07724</v>
      </c>
      <c r="D280" s="22">
        <f>F280</f>
        <v>89.29465</v>
      </c>
      <c r="E280" s="22">
        <f>F280</f>
        <v>89.29465</v>
      </c>
      <c r="F280" s="22">
        <f>ROUND(89.2946474869387,5)</f>
        <v>89.29465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ROUND(91.0772357873579,5)</f>
        <v>91.07724</v>
      </c>
      <c r="D282" s="22">
        <f>F282</f>
        <v>90.49518</v>
      </c>
      <c r="E282" s="22">
        <f>F282</f>
        <v>90.49518</v>
      </c>
      <c r="F282" s="22">
        <f>ROUND(90.4951752152683,5)</f>
        <v>90.49518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ROUND(91.0772357873579,5)</f>
        <v>91.07724</v>
      </c>
      <c r="D284" s="22">
        <f>F284</f>
        <v>89.85163</v>
      </c>
      <c r="E284" s="22">
        <f>F284</f>
        <v>89.85163</v>
      </c>
      <c r="F284" s="22">
        <f>ROUND(89.8516277570894,5)</f>
        <v>89.85163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ROUND(91.0772357873579,5)</f>
        <v>91.07724</v>
      </c>
      <c r="D286" s="22">
        <f>F286</f>
        <v>89.87174</v>
      </c>
      <c r="E286" s="22">
        <f>F286</f>
        <v>89.87174</v>
      </c>
      <c r="F286" s="22">
        <f>ROUND(89.8717376249121,5)</f>
        <v>89.87174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ROUND(91.0772357873579,5)</f>
        <v>91.07724</v>
      </c>
      <c r="D288" s="22">
        <f>F288</f>
        <v>92.91601</v>
      </c>
      <c r="E288" s="22">
        <f>F288</f>
        <v>92.91601</v>
      </c>
      <c r="F288" s="22">
        <f>ROUND(92.9160069138974,5)</f>
        <v>92.91601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ROUND(91.0772357873579,2)</f>
        <v>91.08</v>
      </c>
      <c r="D290" s="20">
        <f>F290</f>
        <v>91.08</v>
      </c>
      <c r="E290" s="20">
        <f>F290</f>
        <v>91.08</v>
      </c>
      <c r="F290" s="20">
        <f>ROUND(91.0772357873579,2)</f>
        <v>91.08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ROUND(91.0772357873579,2)</f>
        <v>91.08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ROUND(86.0887947571747,5)</f>
        <v>86.08879</v>
      </c>
      <c r="D294" s="22">
        <f>F294</f>
        <v>77.71138</v>
      </c>
      <c r="E294" s="22">
        <f>F294</f>
        <v>77.71138</v>
      </c>
      <c r="F294" s="22">
        <f>ROUND(77.711376936509,5)</f>
        <v>77.71138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ROUND(86.0887947571747,5)</f>
        <v>86.08879</v>
      </c>
      <c r="D296" s="22">
        <f>F296</f>
        <v>74.13449</v>
      </c>
      <c r="E296" s="22">
        <f>F296</f>
        <v>74.13449</v>
      </c>
      <c r="F296" s="22">
        <f>ROUND(74.1344890871955,5)</f>
        <v>74.13449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ROUND(86.0887947571747,5)</f>
        <v>86.08879</v>
      </c>
      <c r="D298" s="22">
        <f>F298</f>
        <v>72.44893</v>
      </c>
      <c r="E298" s="22">
        <f>F298</f>
        <v>72.44893</v>
      </c>
      <c r="F298" s="22">
        <f>ROUND(72.4489332384262,5)</f>
        <v>72.44893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ROUND(86.0887947571747,5)</f>
        <v>86.08879</v>
      </c>
      <c r="D300" s="22">
        <f>F300</f>
        <v>74.39534</v>
      </c>
      <c r="E300" s="22">
        <f>F300</f>
        <v>74.39534</v>
      </c>
      <c r="F300" s="22">
        <f>ROUND(74.3953429653602,5)</f>
        <v>74.39534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ROUND(86.0887947571747,5)</f>
        <v>86.08879</v>
      </c>
      <c r="D302" s="22">
        <f>F302</f>
        <v>78.37979</v>
      </c>
      <c r="E302" s="22">
        <f>F302</f>
        <v>78.37979</v>
      </c>
      <c r="F302" s="22">
        <f>ROUND(78.3797851252398,5)</f>
        <v>78.37979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ROUND(86.0887947571747,5)</f>
        <v>86.08879</v>
      </c>
      <c r="D304" s="22">
        <f>F304</f>
        <v>76.83082</v>
      </c>
      <c r="E304" s="22">
        <f>F304</f>
        <v>76.83082</v>
      </c>
      <c r="F304" s="22">
        <f>ROUND(76.8308171066466,5)</f>
        <v>76.83082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ROUND(86.0887947571747,5)</f>
        <v>86.08879</v>
      </c>
      <c r="D306" s="22">
        <f>F306</f>
        <v>78.88942</v>
      </c>
      <c r="E306" s="22">
        <f>F306</f>
        <v>78.88942</v>
      </c>
      <c r="F306" s="22">
        <f>ROUND(78.889422927681,5)</f>
        <v>78.88942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ROUND(86.0887947571747,5)</f>
        <v>86.08879</v>
      </c>
      <c r="D308" s="22">
        <f>F308</f>
        <v>84.72869</v>
      </c>
      <c r="E308" s="22">
        <f>F308</f>
        <v>84.72869</v>
      </c>
      <c r="F308" s="22">
        <f>ROUND(84.7286927853538,5)</f>
        <v>84.72869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ROUND(86.0887947571747,2)</f>
        <v>86.09</v>
      </c>
      <c r="D310" s="20">
        <f>F310</f>
        <v>86.09</v>
      </c>
      <c r="E310" s="20">
        <f>F310</f>
        <v>86.09</v>
      </c>
      <c r="F310" s="20">
        <f>ROUND(86.0887947571747,2)</f>
        <v>86.09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ROUND(86.0887947571747,2)</f>
        <v>86.09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2021-01-12T16:17:37Z</dcterms:modified>
  <cp:category/>
  <cp:version/>
  <cp:contentType/>
  <cp:contentStatus/>
</cp:coreProperties>
</file>